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3735" activeTab="0"/>
  </bookViews>
  <sheets>
    <sheet name="SUPERLAB d.o.o. - specifikacija" sheetId="1" r:id="rId1"/>
    <sheet name="SUPERLAB  d.o.o. - Obrazac KVI" sheetId="2" r:id="rId2"/>
  </sheets>
  <definedNames>
    <definedName name="_xlnm.Print_Area" localSheetId="1">'SUPERLAB  d.o.o. - Obrazac KVI'!$A$1:$H$22</definedName>
    <definedName name="_xlnm.Print_Area" localSheetId="0">'SUPERLAB d.o.o. - specifikacija'!$B$1:$N$5</definedName>
  </definedNames>
  <calcPr fullCalcOnLoad="1"/>
</workbook>
</file>

<file path=xl/sharedStrings.xml><?xml version="1.0" encoding="utf-8"?>
<sst xmlns="http://schemas.openxmlformats.org/spreadsheetml/2006/main" count="634" uniqueCount="322">
  <si>
    <t>Предмет набавке</t>
  </si>
  <si>
    <t>Јединица мере</t>
  </si>
  <si>
    <t>Број набавке</t>
  </si>
  <si>
    <t>ПРОЦЕЊЕНА ВРЕДНОСТ</t>
  </si>
  <si>
    <t>УГОВОРЕНА ВРЕДНОСТ (без ПДВ-a)</t>
  </si>
  <si>
    <t>УГОВОРЕНА ВРЕДНОСТ (са ПДВ-ом)</t>
  </si>
  <si>
    <t>Тип набавке</t>
  </si>
  <si>
    <t>Обликована по партијама, централизована, оквирни споразум</t>
  </si>
  <si>
    <t>У хиљадама динара (за УЈН)</t>
  </si>
  <si>
    <t>Врста поступка</t>
  </si>
  <si>
    <t>Отворени</t>
  </si>
  <si>
    <t>Врста предмета</t>
  </si>
  <si>
    <t>Добра</t>
  </si>
  <si>
    <t>Друга добра</t>
  </si>
  <si>
    <t>Број понуда</t>
  </si>
  <si>
    <t>Делатност</t>
  </si>
  <si>
    <t>Класичан сектор - приходи из буџета</t>
  </si>
  <si>
    <t>Критеријум</t>
  </si>
  <si>
    <t>Опис предмета</t>
  </si>
  <si>
    <t>Број решења УЈН</t>
  </si>
  <si>
    <t>нема</t>
  </si>
  <si>
    <t>Шифра из ОРН</t>
  </si>
  <si>
    <t xml:space="preserve">ПРИЛОГ 1 УГОВОРА - СПЕЦИФИКАЦИЈА </t>
  </si>
  <si>
    <t>Најнижа понуђена цена</t>
  </si>
  <si>
    <t>ПРИЛОГ 3 УГОВОРА - ПОДАЦИ ЗА КВАРТАЛНО ИЗВЕШТАВАЊЕ</t>
  </si>
  <si>
    <t>ИЗНОС ПДВ-а</t>
  </si>
  <si>
    <t>Количина</t>
  </si>
  <si>
    <t>Јединична цена без ПДВ-а</t>
  </si>
  <si>
    <t>404-1-110/20-4</t>
  </si>
  <si>
    <t>Реагенси, изузев за трансфузију</t>
  </si>
  <si>
    <t xml:space="preserve">33696000– реагенси и контрасти </t>
  </si>
  <si>
    <t>Редни број ставке</t>
  </si>
  <si>
    <t>Назив ставке</t>
  </si>
  <si>
    <t xml:space="preserve">Произвођач </t>
  </si>
  <si>
    <t>Заштићени назив понуђеног добра</t>
  </si>
  <si>
    <t>Величина паковања</t>
  </si>
  <si>
    <t>Укупна цена без ПДВ-а</t>
  </si>
  <si>
    <t>Износ ПДВ-а</t>
  </si>
  <si>
    <t>pakovanje</t>
  </si>
  <si>
    <t xml:space="preserve">Укупна процењена вредност без ПДВ-а </t>
  </si>
  <si>
    <t>Број понуда по партији</t>
  </si>
  <si>
    <t>Назив добављача: SUPERLAB d.o.o.</t>
  </si>
  <si>
    <t>SUPERLAB d.o.o.</t>
  </si>
  <si>
    <t>Број партије</t>
  </si>
  <si>
    <t>Назив партије</t>
  </si>
  <si>
    <t>Стопа ПДВ-а</t>
  </si>
  <si>
    <t>Партија 7</t>
  </si>
  <si>
    <t>Reagensi i potrošni materijal za aparat  Nihon Kohden Mek-6510K</t>
  </si>
  <si>
    <t xml:space="preserve">Isotonac 4 </t>
  </si>
  <si>
    <t xml:space="preserve">NIHON KOHDEN </t>
  </si>
  <si>
    <t>ISOTONAC 4</t>
  </si>
  <si>
    <t>20L</t>
  </si>
  <si>
    <t xml:space="preserve">Cleanac 3  </t>
  </si>
  <si>
    <t>CLEANAC 3</t>
  </si>
  <si>
    <t>1 L</t>
  </si>
  <si>
    <t>Cleanac 5L</t>
  </si>
  <si>
    <t>CLEANAC</t>
  </si>
  <si>
    <t>5 L</t>
  </si>
  <si>
    <t xml:space="preserve">Hemolynac 3N  </t>
  </si>
  <si>
    <t>HEMOLYNAC 3N</t>
  </si>
  <si>
    <t xml:space="preserve">Kontrolna krv za hematologiju low, normal, high) </t>
  </si>
  <si>
    <t xml:space="preserve">3 X 2ml </t>
  </si>
  <si>
    <t>Укупно за партију 7:</t>
  </si>
  <si>
    <t>Партија 27</t>
  </si>
  <si>
    <t>Reagensi i potrošni materijal - Hematološki analizator Nikon Kohden Mek 7300</t>
  </si>
  <si>
    <t>Isotonac</t>
  </si>
  <si>
    <t>20l</t>
  </si>
  <si>
    <t>Cleanac 3</t>
  </si>
  <si>
    <t>1l</t>
  </si>
  <si>
    <t>Cleanac 5</t>
  </si>
  <si>
    <t>5l</t>
  </si>
  <si>
    <t>Hemolynac 3N</t>
  </si>
  <si>
    <t>Hemolynac 5</t>
  </si>
  <si>
    <t>HEMOLYNAC 5</t>
  </si>
  <si>
    <t>Kontrolna krv za hematologiju (L.N.P) 5 Diff</t>
  </si>
  <si>
    <t>3x3 ml</t>
  </si>
  <si>
    <t>Укупно за партију 27:</t>
  </si>
  <si>
    <t>Партија 43</t>
  </si>
  <si>
    <t>Reagensi i potrošni materijal za aparat  Coatron M1</t>
  </si>
  <si>
    <t>Single cuvete TECO</t>
  </si>
  <si>
    <t>TECO</t>
  </si>
  <si>
    <t>SINGLE CUVETTES</t>
  </si>
  <si>
    <t>500 komad</t>
  </si>
  <si>
    <t>TECLOT PT-S TECO</t>
  </si>
  <si>
    <t>TECLOT PT-S</t>
  </si>
  <si>
    <t>10x4 ml</t>
  </si>
  <si>
    <t>TECONTROL A1 TECO</t>
  </si>
  <si>
    <t>TECONTROL A</t>
  </si>
  <si>
    <t>10x1 ml</t>
  </si>
  <si>
    <t xml:space="preserve">TECONTROL N </t>
  </si>
  <si>
    <t>TECONTROL N</t>
  </si>
  <si>
    <t>Reagent tubes 2 ml</t>
  </si>
  <si>
    <t>REAGENT TUBES</t>
  </si>
  <si>
    <t>100 komad</t>
  </si>
  <si>
    <t>Укупно за партију 43:</t>
  </si>
  <si>
    <t>Партија 78</t>
  </si>
  <si>
    <t>Reagensi i potrošni materijal za Insight U500</t>
  </si>
  <si>
    <t>Trake za urin</t>
  </si>
  <si>
    <t>ACON</t>
  </si>
  <si>
    <t>INSIGHT URIN REAGENT STRIPS</t>
  </si>
  <si>
    <t>100 traka</t>
  </si>
  <si>
    <t>Kontrola za urin trake -pozitivna</t>
  </si>
  <si>
    <t>INSIGHT LIQUID URINE CONTROL</t>
  </si>
  <si>
    <t>2x5ml</t>
  </si>
  <si>
    <t>Kontrola za urin trake -negativna</t>
  </si>
  <si>
    <t>Укупно за партију 78:</t>
  </si>
  <si>
    <t>komad</t>
  </si>
  <si>
    <t>Партија 108</t>
  </si>
  <si>
    <t>Reagensi i potrošni materijal za fizičko hemijski pregled urina 9 analiza</t>
  </si>
  <si>
    <t>Test trake za analizu urina- minimum 9 analiza</t>
  </si>
  <si>
    <t xml:space="preserve">komad </t>
  </si>
  <si>
    <t>Укупно за партију 108:</t>
  </si>
  <si>
    <t>Партија 141</t>
  </si>
  <si>
    <t>Reagensi za analizator RAMP (RESPONSE BIOMEDICAL)</t>
  </si>
  <si>
    <t>RAMP Troponin I Assay</t>
  </si>
  <si>
    <t>RESPONSE BIOMEDICAL</t>
  </si>
  <si>
    <t>1 test</t>
  </si>
  <si>
    <t>RAMP Cardiac control level 1, 3x3 ml</t>
  </si>
  <si>
    <t>RAMP Cardiac control level 1</t>
  </si>
  <si>
    <t>RAMP Cardiac control level 2, 3x3 ml</t>
  </si>
  <si>
    <t>RAMP Cardiac control level 2</t>
  </si>
  <si>
    <t>Укупно за партију 141:</t>
  </si>
  <si>
    <t>Партија 166</t>
  </si>
  <si>
    <t>Reagensi za biohemijski analizator EasyLite</t>
  </si>
  <si>
    <t>Daily cleaning solution kit</t>
  </si>
  <si>
    <t>MEDICA</t>
  </si>
  <si>
    <t>90ml</t>
  </si>
  <si>
    <t>Daily rinse solution kit</t>
  </si>
  <si>
    <t>Daily rins/cleaning  solution kit</t>
  </si>
  <si>
    <t>6 x 15 ml</t>
  </si>
  <si>
    <t>Kontrolni serum u tri nivoa</t>
  </si>
  <si>
    <t>Tri level Quality control kit</t>
  </si>
  <si>
    <t>30ml</t>
  </si>
  <si>
    <t>Reagens modul Na/K/Cl/Li</t>
  </si>
  <si>
    <t>Easy Lyte Na/K/Cl/Li solution pack</t>
  </si>
  <si>
    <t>800 ml</t>
  </si>
  <si>
    <t>Solution pack.</t>
  </si>
  <si>
    <t>Easy Lyte Na/K/Cl/ solution pack</t>
  </si>
  <si>
    <t>800ml</t>
  </si>
  <si>
    <t>Elektroda K</t>
  </si>
  <si>
    <t>EasLyte K+ electrode</t>
  </si>
  <si>
    <t>1 komad</t>
  </si>
  <si>
    <t>Elektroda Na</t>
  </si>
  <si>
    <t>EasLyte Na+ electrode</t>
  </si>
  <si>
    <t>Elektroda Cl</t>
  </si>
  <si>
    <t>EasLyte Cl+ electrode</t>
  </si>
  <si>
    <t>Elektroda Li</t>
  </si>
  <si>
    <t>EasLyte Li+ electrode</t>
  </si>
  <si>
    <t xml:space="preserve">Referentna elektroda </t>
  </si>
  <si>
    <t>EasLyte reference electrode</t>
  </si>
  <si>
    <t>Укупно за партију 166:</t>
  </si>
  <si>
    <t>Партија 179</t>
  </si>
  <si>
    <t>Reagensi za biohemijski analizator SPIN 120 ( Spinreact)</t>
  </si>
  <si>
    <t>Glukoza</t>
  </si>
  <si>
    <t>SPINREACT</t>
  </si>
  <si>
    <t>GLUCOSE</t>
  </si>
  <si>
    <t>1 x 1000 ml</t>
  </si>
  <si>
    <t>Urea</t>
  </si>
  <si>
    <t>UREA-UV</t>
  </si>
  <si>
    <t>10 x 50 ml</t>
  </si>
  <si>
    <t>Holesterol</t>
  </si>
  <si>
    <t>CHOLESTEROLE</t>
  </si>
  <si>
    <t>4 x 250 ml</t>
  </si>
  <si>
    <t>Trigliceridi</t>
  </si>
  <si>
    <t>TRIGLYCERIDES</t>
  </si>
  <si>
    <t>AST/GOT</t>
  </si>
  <si>
    <t>GOT/AST</t>
  </si>
  <si>
    <t>1 x 240 ml/ 1 x 60 ml</t>
  </si>
  <si>
    <t>ALT/GPT</t>
  </si>
  <si>
    <t>GPT/ALT</t>
  </si>
  <si>
    <t>Kreatinin</t>
  </si>
  <si>
    <t>CREATININE</t>
  </si>
  <si>
    <t>Gvožđe</t>
  </si>
  <si>
    <t>IRON FZ</t>
  </si>
  <si>
    <t>4 x 50 ml</t>
  </si>
  <si>
    <t>Ukupni bilirubin</t>
  </si>
  <si>
    <t>BILIRUBIN TOTAL</t>
  </si>
  <si>
    <t>2 x 150 ml</t>
  </si>
  <si>
    <t>Bilirubin direktni</t>
  </si>
  <si>
    <t>BILIRUBIN DIRECT</t>
  </si>
  <si>
    <t>Gama GT</t>
  </si>
  <si>
    <t>GAMA GT</t>
  </si>
  <si>
    <t xml:space="preserve"> 1 x 240 ml / 1 x 60 ml</t>
  </si>
  <si>
    <t>Amilaza</t>
  </si>
  <si>
    <t>AMYLASE</t>
  </si>
  <si>
    <t>2 x 60 ml</t>
  </si>
  <si>
    <t>HDL - Holesterol</t>
  </si>
  <si>
    <t>HDL CHOLESTEROL</t>
  </si>
  <si>
    <t>1 x 60 ml/1 x 20 ml</t>
  </si>
  <si>
    <t>Kontrolni serum normalni</t>
  </si>
  <si>
    <t>SPINTROL H HUMAN N</t>
  </si>
  <si>
    <t>4 x 5 ml</t>
  </si>
  <si>
    <t>Kontrolni serum patološki</t>
  </si>
  <si>
    <t>SPINTROL H HUMAN P</t>
  </si>
  <si>
    <t>Kalibracioni serum</t>
  </si>
  <si>
    <t xml:space="preserve">SPINTROL H CAL. HUMAN </t>
  </si>
  <si>
    <t>4 x 3 ml</t>
  </si>
  <si>
    <t>Kivete  za Spin 120</t>
  </si>
  <si>
    <t>KIVETE ZA SPIN 120</t>
  </si>
  <si>
    <t>5000 komad</t>
  </si>
  <si>
    <t xml:space="preserve">CK-MB </t>
  </si>
  <si>
    <t>CK-MB</t>
  </si>
  <si>
    <t>19 X 2,5 ml</t>
  </si>
  <si>
    <t>CK-NAC</t>
  </si>
  <si>
    <t>20 x 2,5 ml</t>
  </si>
  <si>
    <t>Albumin (BCG)</t>
  </si>
  <si>
    <t>ALBUMIN</t>
  </si>
  <si>
    <t>2 x 250 ml</t>
  </si>
  <si>
    <t>Ukupni proteini (biuret)</t>
  </si>
  <si>
    <t>TOTAL PROTEINS</t>
  </si>
  <si>
    <t>CD Deterdzent 1 L</t>
  </si>
  <si>
    <t>CD DETERDZENT</t>
  </si>
  <si>
    <t>ALP (DGKC)</t>
  </si>
  <si>
    <t>ALKALINE PHOSPHATASE /ALP</t>
  </si>
  <si>
    <t>Укупно за партију 179:</t>
  </si>
  <si>
    <t>Партија 211</t>
  </si>
  <si>
    <t>Elektrohemijski glukoza analizator Super GL (Dr Muller)</t>
  </si>
  <si>
    <t>Reakcione čašice (Hemolysate system solution 1,5 ml)</t>
  </si>
  <si>
    <t xml:space="preserve">Dr Muller </t>
  </si>
  <si>
    <t>Prefilled sample cups with hemolysate system solution</t>
  </si>
  <si>
    <t>1000 komada</t>
  </si>
  <si>
    <t>Hemolysate system solution</t>
  </si>
  <si>
    <t>Hemolysate System Solution</t>
  </si>
  <si>
    <t>1 litar</t>
  </si>
  <si>
    <t>Senzor</t>
  </si>
  <si>
    <t>Sensor glucose/lactate 10000 samples</t>
  </si>
  <si>
    <t>10.000 analiza</t>
  </si>
  <si>
    <t>Kontrola N</t>
  </si>
  <si>
    <t>GL Control N</t>
  </si>
  <si>
    <t>50 komada</t>
  </si>
  <si>
    <t>Kontrola P</t>
  </si>
  <si>
    <t>GL Control P</t>
  </si>
  <si>
    <t>Glukoza Calibration solution</t>
  </si>
  <si>
    <t>Calibration solution system glucose/lactate</t>
  </si>
  <si>
    <t>100 komada</t>
  </si>
  <si>
    <t>Key Card</t>
  </si>
  <si>
    <t>Укупно за партију 211:</t>
  </si>
  <si>
    <t>HEMATOLOGY
CONTROL (3DL,N,H)</t>
  </si>
  <si>
    <t>HEMATOLOGY
CONTROL (5DL,N,H)</t>
  </si>
  <si>
    <t>УКУПНА ВРЕДНОСТ БЕЗ ПДВ-а</t>
  </si>
  <si>
    <t>УКУПНА ВРЕДНОСТ СА ПДВ-ом</t>
  </si>
  <si>
    <t>Шифра предметног добра</t>
  </si>
  <si>
    <t>RGN200042</t>
  </si>
  <si>
    <t>RGN200043</t>
  </si>
  <si>
    <t>RGN200044</t>
  </si>
  <si>
    <t>RGN200045</t>
  </si>
  <si>
    <t>RGN200046</t>
  </si>
  <si>
    <t>RGN200228</t>
  </si>
  <si>
    <t>RGN200229</t>
  </si>
  <si>
    <t>RGN200230</t>
  </si>
  <si>
    <t>RGN200231</t>
  </si>
  <si>
    <t>RGN200232</t>
  </si>
  <si>
    <t>RGN200233</t>
  </si>
  <si>
    <t>RGN200661</t>
  </si>
  <si>
    <t>RGN200662</t>
  </si>
  <si>
    <t>RGN200663</t>
  </si>
  <si>
    <t>RGN200664</t>
  </si>
  <si>
    <t>RGN200665</t>
  </si>
  <si>
    <t>RGN202347</t>
  </si>
  <si>
    <t>RGN202348</t>
  </si>
  <si>
    <t>RGN202349</t>
  </si>
  <si>
    <t>RGN202390</t>
  </si>
  <si>
    <t>RGN203324</t>
  </si>
  <si>
    <t>RGN203325</t>
  </si>
  <si>
    <t>RGN203326</t>
  </si>
  <si>
    <t>RGN204308</t>
  </si>
  <si>
    <t>RGN204309</t>
  </si>
  <si>
    <t>RGN204310</t>
  </si>
  <si>
    <t>RGN204311</t>
  </si>
  <si>
    <t>RGN204312</t>
  </si>
  <si>
    <t>RGN204313</t>
  </si>
  <si>
    <t>RGN204314</t>
  </si>
  <si>
    <t>RGN204315</t>
  </si>
  <si>
    <t>RGN204316</t>
  </si>
  <si>
    <t>RGN204317</t>
  </si>
  <si>
    <t>RGN204592</t>
  </si>
  <si>
    <t>RGN204593</t>
  </si>
  <si>
    <t>RGN204594</t>
  </si>
  <si>
    <t>RGN204595</t>
  </si>
  <si>
    <t>RGN204596</t>
  </si>
  <si>
    <t>RGN204597</t>
  </si>
  <si>
    <t>RGN204598</t>
  </si>
  <si>
    <t>RGN204599</t>
  </si>
  <si>
    <t>RGN204600</t>
  </si>
  <si>
    <t>RGN204601</t>
  </si>
  <si>
    <t>RGN204602</t>
  </si>
  <si>
    <t>RGN204603</t>
  </si>
  <si>
    <t>RGN204604</t>
  </si>
  <si>
    <t>RGN204605</t>
  </si>
  <si>
    <t>RGN204606</t>
  </si>
  <si>
    <t>RGN204607</t>
  </si>
  <si>
    <t>RGN204608</t>
  </si>
  <si>
    <t>RGN204609</t>
  </si>
  <si>
    <t>RGN204610</t>
  </si>
  <si>
    <t>RGN204611</t>
  </si>
  <si>
    <t>RGN204612</t>
  </si>
  <si>
    <t>RGN204613</t>
  </si>
  <si>
    <t>RGN204614</t>
  </si>
  <si>
    <t>RGN205788</t>
  </si>
  <si>
    <t>RGN205789</t>
  </si>
  <si>
    <t>RGN205790</t>
  </si>
  <si>
    <t>RGN205791</t>
  </si>
  <si>
    <t>RGN205792</t>
  </si>
  <si>
    <t>RGN205793</t>
  </si>
  <si>
    <t>RGN205794</t>
  </si>
  <si>
    <t>Партија 86</t>
  </si>
  <si>
    <t>Јединична цена без 
ПДВ-а</t>
  </si>
  <si>
    <t xml:space="preserve">Укупна процењена вредност без 
ПДВ-а </t>
  </si>
  <si>
    <t xml:space="preserve">Test trake za analizu urina- minimum 9 analiza </t>
  </si>
  <si>
    <t>Укупно за партију 86:</t>
  </si>
  <si>
    <t>Партија 87</t>
  </si>
  <si>
    <t>Test trake za analizu urina - minimum 11 parametara (bez mikroalbumina)</t>
  </si>
  <si>
    <t>RGN202391</t>
  </si>
  <si>
    <t>Укупно за партију 87:</t>
  </si>
  <si>
    <t>Партија 88</t>
  </si>
  <si>
    <t>Test trake za analizu urina - minimum 10 parametara</t>
  </si>
  <si>
    <t>RGN202392</t>
  </si>
  <si>
    <t>Укупно за партију 88:</t>
  </si>
  <si>
    <t>Партија 89</t>
  </si>
  <si>
    <t>Test trake za analizu urina  sa glukoza i ketoni analizom</t>
  </si>
  <si>
    <t>RGN202393</t>
  </si>
  <si>
    <t>Укупно за партију 89: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</si>
</sst>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\ &quot;din.&quot;"/>
  </numFmts>
  <fonts count="64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000000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b/>
      <sz val="10"/>
      <color rgb="FF000000"/>
      <name val="Arial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11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7" fillId="3" borderId="0" applyNumberFormat="0" applyBorder="0" applyAlignment="0" applyProtection="0"/>
    <xf numFmtId="0" fontId="0" fillId="4" borderId="0" applyNumberFormat="0" applyBorder="0" applyAlignment="0" applyProtection="0"/>
    <xf numFmtId="0" fontId="7" fillId="5" borderId="0" applyNumberFormat="0" applyBorder="0" applyAlignment="0" applyProtection="0"/>
    <xf numFmtId="0" fontId="0" fillId="6" borderId="0" applyNumberFormat="0" applyBorder="0" applyAlignment="0" applyProtection="0"/>
    <xf numFmtId="0" fontId="7" fillId="7" borderId="0" applyNumberFormat="0" applyBorder="0" applyAlignment="0" applyProtection="0"/>
    <xf numFmtId="0" fontId="0" fillId="8" borderId="0" applyNumberFormat="0" applyBorder="0" applyAlignment="0" applyProtection="0"/>
    <xf numFmtId="0" fontId="7" fillId="9" borderId="0" applyNumberFormat="0" applyBorder="0" applyAlignment="0" applyProtection="0"/>
    <xf numFmtId="0" fontId="0" fillId="10" borderId="0" applyNumberFormat="0" applyBorder="0" applyAlignment="0" applyProtection="0"/>
    <xf numFmtId="0" fontId="7" fillId="11" borderId="0" applyNumberFormat="0" applyBorder="0" applyAlignment="0" applyProtection="0"/>
    <xf numFmtId="0" fontId="0" fillId="12" borderId="0" applyNumberFormat="0" applyBorder="0" applyAlignment="0" applyProtection="0"/>
    <xf numFmtId="0" fontId="7" fillId="13" borderId="0" applyNumberFormat="0" applyBorder="0" applyAlignment="0" applyProtection="0"/>
    <xf numFmtId="0" fontId="0" fillId="14" borderId="0" applyNumberFormat="0" applyBorder="0" applyAlignment="0" applyProtection="0"/>
    <xf numFmtId="0" fontId="7" fillId="15" borderId="0" applyNumberFormat="0" applyBorder="0" applyAlignment="0" applyProtection="0"/>
    <xf numFmtId="0" fontId="0" fillId="16" borderId="0" applyNumberFormat="0" applyBorder="0" applyAlignment="0" applyProtection="0"/>
    <xf numFmtId="0" fontId="7" fillId="17" borderId="0" applyNumberFormat="0" applyBorder="0" applyAlignment="0" applyProtection="0"/>
    <xf numFmtId="0" fontId="0" fillId="18" borderId="0" applyNumberFormat="0" applyBorder="0" applyAlignment="0" applyProtection="0"/>
    <xf numFmtId="0" fontId="7" fillId="19" borderId="0" applyNumberFormat="0" applyBorder="0" applyAlignment="0" applyProtection="0"/>
    <xf numFmtId="0" fontId="0" fillId="20" borderId="0" applyNumberFormat="0" applyBorder="0" applyAlignment="0" applyProtection="0"/>
    <xf numFmtId="0" fontId="7" fillId="9" borderId="0" applyNumberFormat="0" applyBorder="0" applyAlignment="0" applyProtection="0"/>
    <xf numFmtId="0" fontId="0" fillId="21" borderId="0" applyNumberFormat="0" applyBorder="0" applyAlignment="0" applyProtection="0"/>
    <xf numFmtId="0" fontId="7" fillId="15" borderId="0" applyNumberFormat="0" applyBorder="0" applyAlignment="0" applyProtection="0"/>
    <xf numFmtId="0" fontId="0" fillId="22" borderId="0" applyNumberFormat="0" applyBorder="0" applyAlignment="0" applyProtection="0"/>
    <xf numFmtId="0" fontId="7" fillId="23" borderId="0" applyNumberFormat="0" applyBorder="0" applyAlignment="0" applyProtection="0"/>
    <xf numFmtId="0" fontId="41" fillId="24" borderId="0" applyNumberFormat="0" applyBorder="0" applyAlignment="0" applyProtection="0"/>
    <xf numFmtId="0" fontId="8" fillId="25" borderId="0" applyNumberFormat="0" applyBorder="0" applyAlignment="0" applyProtection="0"/>
    <xf numFmtId="0" fontId="41" fillId="26" borderId="0" applyNumberFormat="0" applyBorder="0" applyAlignment="0" applyProtection="0"/>
    <xf numFmtId="0" fontId="8" fillId="17" borderId="0" applyNumberFormat="0" applyBorder="0" applyAlignment="0" applyProtection="0"/>
    <xf numFmtId="0" fontId="41" fillId="27" borderId="0" applyNumberFormat="0" applyBorder="0" applyAlignment="0" applyProtection="0"/>
    <xf numFmtId="0" fontId="8" fillId="19" borderId="0" applyNumberFormat="0" applyBorder="0" applyAlignment="0" applyProtection="0"/>
    <xf numFmtId="0" fontId="41" fillId="28" borderId="0" applyNumberFormat="0" applyBorder="0" applyAlignment="0" applyProtection="0"/>
    <xf numFmtId="0" fontId="8" fillId="29" borderId="0" applyNumberFormat="0" applyBorder="0" applyAlignment="0" applyProtection="0"/>
    <xf numFmtId="0" fontId="41" fillId="30" borderId="0" applyNumberFormat="0" applyBorder="0" applyAlignment="0" applyProtection="0"/>
    <xf numFmtId="0" fontId="8" fillId="31" borderId="0" applyNumberFormat="0" applyBorder="0" applyAlignment="0" applyProtection="0"/>
    <xf numFmtId="0" fontId="41" fillId="32" borderId="0" applyNumberFormat="0" applyBorder="0" applyAlignment="0" applyProtection="0"/>
    <xf numFmtId="0" fontId="8" fillId="33" borderId="0" applyNumberFormat="0" applyBorder="0" applyAlignment="0" applyProtection="0"/>
    <xf numFmtId="0" fontId="41" fillId="34" borderId="0" applyNumberFormat="0" applyBorder="0" applyAlignment="0" applyProtection="0"/>
    <xf numFmtId="0" fontId="8" fillId="35" borderId="0" applyNumberFormat="0" applyBorder="0" applyAlignment="0" applyProtection="0"/>
    <xf numFmtId="0" fontId="41" fillId="36" borderId="0" applyNumberFormat="0" applyBorder="0" applyAlignment="0" applyProtection="0"/>
    <xf numFmtId="0" fontId="8" fillId="37" borderId="0" applyNumberFormat="0" applyBorder="0" applyAlignment="0" applyProtection="0"/>
    <xf numFmtId="0" fontId="41" fillId="38" borderId="0" applyNumberFormat="0" applyBorder="0" applyAlignment="0" applyProtection="0"/>
    <xf numFmtId="0" fontId="8" fillId="39" borderId="0" applyNumberFormat="0" applyBorder="0" applyAlignment="0" applyProtection="0"/>
    <xf numFmtId="0" fontId="41" fillId="40" borderId="0" applyNumberFormat="0" applyBorder="0" applyAlignment="0" applyProtection="0"/>
    <xf numFmtId="0" fontId="8" fillId="29" borderId="0" applyNumberFormat="0" applyBorder="0" applyAlignment="0" applyProtection="0"/>
    <xf numFmtId="0" fontId="41" fillId="41" borderId="0" applyNumberFormat="0" applyBorder="0" applyAlignment="0" applyProtection="0"/>
    <xf numFmtId="0" fontId="8" fillId="31" borderId="0" applyNumberFormat="0" applyBorder="0" applyAlignment="0" applyProtection="0"/>
    <xf numFmtId="0" fontId="41" fillId="42" borderId="0" applyNumberFormat="0" applyBorder="0" applyAlignment="0" applyProtection="0"/>
    <xf numFmtId="0" fontId="8" fillId="43" borderId="0" applyNumberFormat="0" applyBorder="0" applyAlignment="0" applyProtection="0"/>
    <xf numFmtId="0" fontId="42" fillId="44" borderId="0" applyNumberFormat="0" applyBorder="0" applyAlignment="0" applyProtection="0"/>
    <xf numFmtId="0" fontId="9" fillId="5" borderId="0" applyNumberFormat="0" applyBorder="0" applyAlignment="0" applyProtection="0"/>
    <xf numFmtId="0" fontId="43" fillId="45" borderId="1" applyNumberFormat="0" applyAlignment="0" applyProtection="0"/>
    <xf numFmtId="0" fontId="10" fillId="46" borderId="2" applyNumberFormat="0" applyAlignment="0" applyProtection="0"/>
    <xf numFmtId="0" fontId="44" fillId="47" borderId="3" applyNumberFormat="0" applyAlignment="0" applyProtection="0"/>
    <xf numFmtId="0" fontId="11" fillId="48" borderId="4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3" fillId="0" borderId="0">
      <alignment/>
      <protection/>
    </xf>
    <xf numFmtId="0" fontId="4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6" fillId="49" borderId="0" applyNumberFormat="0" applyBorder="0" applyAlignment="0" applyProtection="0"/>
    <xf numFmtId="0" fontId="13" fillId="7" borderId="0" applyNumberFormat="0" applyBorder="0" applyAlignment="0" applyProtection="0"/>
    <xf numFmtId="0" fontId="47" fillId="0" borderId="5" applyNumberFormat="0" applyFill="0" applyAlignment="0" applyProtection="0"/>
    <xf numFmtId="0" fontId="14" fillId="0" borderId="6" applyNumberFormat="0" applyFill="0" applyAlignment="0" applyProtection="0"/>
    <xf numFmtId="0" fontId="48" fillId="0" borderId="7" applyNumberFormat="0" applyFill="0" applyAlignment="0" applyProtection="0"/>
    <xf numFmtId="0" fontId="15" fillId="0" borderId="8" applyNumberFormat="0" applyFill="0" applyAlignment="0" applyProtection="0"/>
    <xf numFmtId="0" fontId="49" fillId="0" borderId="9" applyNumberFormat="0" applyFill="0" applyAlignment="0" applyProtection="0"/>
    <xf numFmtId="0" fontId="16" fillId="0" borderId="10" applyNumberFormat="0" applyFill="0" applyAlignment="0" applyProtection="0"/>
    <xf numFmtId="0" fontId="4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0" fillId="50" borderId="1" applyNumberFormat="0" applyAlignment="0" applyProtection="0"/>
    <xf numFmtId="0" fontId="17" fillId="13" borderId="2" applyNumberFormat="0" applyAlignment="0" applyProtection="0"/>
    <xf numFmtId="0" fontId="51" fillId="0" borderId="11" applyNumberFormat="0" applyFill="0" applyAlignment="0" applyProtection="0"/>
    <xf numFmtId="0" fontId="18" fillId="0" borderId="12" applyNumberFormat="0" applyFill="0" applyAlignment="0" applyProtection="0"/>
    <xf numFmtId="0" fontId="52" fillId="51" borderId="0" applyNumberFormat="0" applyBorder="0" applyAlignment="0" applyProtection="0"/>
    <xf numFmtId="0" fontId="19" fillId="52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3" borderId="13" applyNumberFormat="0" applyFont="0" applyAlignment="0" applyProtection="0"/>
    <xf numFmtId="0" fontId="2" fillId="54" borderId="14" applyNumberFormat="0" applyFont="0" applyAlignment="0" applyProtection="0"/>
    <xf numFmtId="0" fontId="53" fillId="45" borderId="15" applyNumberFormat="0" applyAlignment="0" applyProtection="0"/>
    <xf numFmtId="0" fontId="20" fillId="46" borderId="16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5" fillId="0" borderId="17" applyNumberFormat="0" applyFill="0" applyAlignment="0" applyProtection="0"/>
    <xf numFmtId="0" fontId="21" fillId="0" borderId="18" applyNumberFormat="0" applyFill="0" applyAlignment="0" applyProtection="0"/>
    <xf numFmtId="0" fontId="56" fillId="0" borderId="0" applyNumberFormat="0" applyFill="0" applyBorder="0" applyAlignment="0" applyProtection="0"/>
    <xf numFmtId="0" fontId="22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0" fillId="0" borderId="0" xfId="95" applyAlignment="1">
      <alignment vertical="center"/>
      <protection/>
    </xf>
    <xf numFmtId="0" fontId="55" fillId="0" borderId="0" xfId="95" applyFont="1" applyAlignment="1">
      <alignment vertical="center"/>
      <protection/>
    </xf>
    <xf numFmtId="0" fontId="0" fillId="0" borderId="0" xfId="95">
      <alignment/>
      <protection/>
    </xf>
    <xf numFmtId="0" fontId="3" fillId="55" borderId="19" xfId="95" applyFont="1" applyFill="1" applyBorder="1" applyAlignment="1">
      <alignment horizontal="center" vertical="center" wrapText="1"/>
      <protection/>
    </xf>
    <xf numFmtId="4" fontId="57" fillId="0" borderId="19" xfId="95" applyNumberFormat="1" applyFont="1" applyFill="1" applyBorder="1" applyAlignment="1">
      <alignment horizontal="center" vertical="center" wrapText="1"/>
      <protection/>
    </xf>
    <xf numFmtId="0" fontId="4" fillId="55" borderId="20" xfId="95" applyFont="1" applyFill="1" applyBorder="1" applyAlignment="1">
      <alignment horizontal="center" vertical="center" wrapText="1"/>
      <protection/>
    </xf>
    <xf numFmtId="0" fontId="4" fillId="55" borderId="21" xfId="95" applyFont="1" applyFill="1" applyBorder="1" applyAlignment="1">
      <alignment horizontal="center" vertical="center" wrapText="1"/>
      <protection/>
    </xf>
    <xf numFmtId="0" fontId="4" fillId="55" borderId="22" xfId="95" applyFont="1" applyFill="1" applyBorder="1" applyAlignment="1">
      <alignment horizontal="center" vertical="center" wrapText="1"/>
      <protection/>
    </xf>
    <xf numFmtId="0" fontId="58" fillId="0" borderId="0" xfId="95" applyFont="1" applyAlignment="1">
      <alignment wrapText="1"/>
      <protection/>
    </xf>
    <xf numFmtId="0" fontId="59" fillId="0" borderId="0" xfId="95" applyFont="1" applyAlignment="1">
      <alignment wrapText="1"/>
      <protection/>
    </xf>
    <xf numFmtId="4" fontId="55" fillId="0" borderId="20" xfId="95" applyNumberFormat="1" applyFont="1" applyBorder="1" applyAlignment="1">
      <alignment vertical="center" wrapText="1"/>
      <protection/>
    </xf>
    <xf numFmtId="4" fontId="55" fillId="0" borderId="22" xfId="95" applyNumberFormat="1" applyFont="1" applyBorder="1" applyAlignment="1">
      <alignment vertical="center" wrapText="1"/>
      <protection/>
    </xf>
    <xf numFmtId="0" fontId="59" fillId="0" borderId="19" xfId="95" applyFont="1" applyBorder="1" applyAlignment="1">
      <alignment horizontal="center" vertical="center" wrapText="1"/>
      <protection/>
    </xf>
    <xf numFmtId="3" fontId="55" fillId="0" borderId="23" xfId="95" applyNumberFormat="1" applyFont="1" applyBorder="1" applyAlignment="1">
      <alignment vertical="center" wrapText="1"/>
      <protection/>
    </xf>
    <xf numFmtId="3" fontId="55" fillId="0" borderId="24" xfId="95" applyNumberFormat="1" applyFont="1" applyBorder="1" applyAlignment="1">
      <alignment vertical="center" wrapText="1"/>
      <protection/>
    </xf>
    <xf numFmtId="0" fontId="0" fillId="0" borderId="0" xfId="95" applyAlignment="1">
      <alignment wrapText="1"/>
      <protection/>
    </xf>
    <xf numFmtId="0" fontId="5" fillId="55" borderId="19" xfId="95" applyFont="1" applyFill="1" applyBorder="1" applyAlignment="1">
      <alignment horizontal="center" vertical="center" wrapText="1"/>
      <protection/>
    </xf>
    <xf numFmtId="3" fontId="55" fillId="0" borderId="19" xfId="95" applyNumberFormat="1" applyFont="1" applyBorder="1" applyAlignment="1">
      <alignment horizontal="center" vertical="center" wrapText="1"/>
      <protection/>
    </xf>
    <xf numFmtId="0" fontId="0" fillId="0" borderId="19" xfId="0" applyBorder="1" applyAlignment="1">
      <alignment horizontal="center" vertical="center" wrapText="1"/>
    </xf>
    <xf numFmtId="0" fontId="0" fillId="0" borderId="0" xfId="95" applyFont="1" applyAlignment="1">
      <alignment vertical="center"/>
      <protection/>
    </xf>
    <xf numFmtId="0" fontId="60" fillId="0" borderId="19" xfId="0" applyFont="1" applyBorder="1" applyAlignment="1">
      <alignment vertical="center" wrapText="1"/>
    </xf>
    <xf numFmtId="0" fontId="2" fillId="56" borderId="0" xfId="0" applyFont="1" applyFill="1" applyAlignment="1">
      <alignment horizontal="center" vertical="center"/>
    </xf>
    <xf numFmtId="0" fontId="60" fillId="0" borderId="19" xfId="0" applyFont="1" applyBorder="1" applyAlignment="1">
      <alignment horizontal="center" vertical="center" wrapText="1"/>
    </xf>
    <xf numFmtId="0" fontId="61" fillId="0" borderId="19" xfId="0" applyFont="1" applyBorder="1" applyAlignment="1">
      <alignment horizontal="center" vertical="center" wrapText="1"/>
    </xf>
    <xf numFmtId="0" fontId="60" fillId="56" borderId="19" xfId="0" applyFont="1" applyFill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60" fillId="57" borderId="19" xfId="0" applyFont="1" applyFill="1" applyBorder="1" applyAlignment="1">
      <alignment horizontal="center" vertical="center" wrapText="1"/>
    </xf>
    <xf numFmtId="0" fontId="59" fillId="57" borderId="19" xfId="0" applyFont="1" applyFill="1" applyBorder="1" applyAlignment="1">
      <alignment horizontal="center" vertical="center" wrapText="1"/>
    </xf>
    <xf numFmtId="0" fontId="61" fillId="57" borderId="19" xfId="0" applyFont="1" applyFill="1" applyBorder="1" applyAlignment="1">
      <alignment horizontal="center" vertical="center" wrapText="1"/>
    </xf>
    <xf numFmtId="4" fontId="61" fillId="0" borderId="19" xfId="0" applyNumberFormat="1" applyFont="1" applyBorder="1" applyAlignment="1">
      <alignment horizontal="center" vertical="center" wrapText="1"/>
    </xf>
    <xf numFmtId="3" fontId="61" fillId="0" borderId="19" xfId="0" applyNumberFormat="1" applyFont="1" applyBorder="1" applyAlignment="1">
      <alignment horizontal="center" vertical="center" wrapText="1"/>
    </xf>
    <xf numFmtId="0" fontId="60" fillId="0" borderId="25" xfId="0" applyFont="1" applyBorder="1" applyAlignment="1">
      <alignment horizontal="center" vertical="center" wrapText="1"/>
    </xf>
    <xf numFmtId="0" fontId="60" fillId="57" borderId="25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0" fontId="24" fillId="56" borderId="0" xfId="0" applyFont="1" applyFill="1" applyAlignment="1">
      <alignment horizontal="center" vertical="center"/>
    </xf>
    <xf numFmtId="9" fontId="2" fillId="56" borderId="0" xfId="0" applyNumberFormat="1" applyFont="1" applyFill="1" applyAlignment="1">
      <alignment horizontal="center" vertical="center"/>
    </xf>
    <xf numFmtId="4" fontId="24" fillId="56" borderId="0" xfId="0" applyNumberFormat="1" applyFont="1" applyFill="1" applyAlignment="1">
      <alignment horizontal="center" vertical="center"/>
    </xf>
    <xf numFmtId="4" fontId="2" fillId="56" borderId="0" xfId="0" applyNumberFormat="1" applyFont="1" applyFill="1" applyAlignment="1">
      <alignment horizontal="center" vertical="center"/>
    </xf>
    <xf numFmtId="3" fontId="60" fillId="56" borderId="19" xfId="0" applyNumberFormat="1" applyFont="1" applyFill="1" applyBorder="1" applyAlignment="1">
      <alignment horizontal="center" vertical="center" wrapText="1"/>
    </xf>
    <xf numFmtId="3" fontId="61" fillId="56" borderId="19" xfId="0" applyNumberFormat="1" applyFont="1" applyFill="1" applyBorder="1" applyAlignment="1">
      <alignment horizontal="center" vertical="center" wrapText="1"/>
    </xf>
    <xf numFmtId="3" fontId="60" fillId="56" borderId="25" xfId="0" applyNumberFormat="1" applyFont="1" applyFill="1" applyBorder="1" applyAlignment="1">
      <alignment horizontal="center" vertical="center" wrapText="1"/>
    </xf>
    <xf numFmtId="4" fontId="62" fillId="0" borderId="19" xfId="0" applyNumberFormat="1" applyFont="1" applyBorder="1" applyAlignment="1">
      <alignment horizontal="center" vertical="center" wrapText="1"/>
    </xf>
    <xf numFmtId="4" fontId="60" fillId="56" borderId="19" xfId="0" applyNumberFormat="1" applyFont="1" applyFill="1" applyBorder="1" applyAlignment="1">
      <alignment horizontal="center" vertical="center" wrapText="1"/>
    </xf>
    <xf numFmtId="4" fontId="60" fillId="56" borderId="25" xfId="0" applyNumberFormat="1" applyFont="1" applyFill="1" applyBorder="1" applyAlignment="1">
      <alignment horizontal="center" vertical="center" wrapText="1"/>
    </xf>
    <xf numFmtId="4" fontId="61" fillId="56" borderId="19" xfId="0" applyNumberFormat="1" applyFont="1" applyFill="1" applyBorder="1" applyAlignment="1">
      <alignment horizontal="center" vertical="center"/>
    </xf>
    <xf numFmtId="4" fontId="60" fillId="57" borderId="19" xfId="0" applyNumberFormat="1" applyFont="1" applyFill="1" applyBorder="1" applyAlignment="1">
      <alignment horizontal="center" vertical="center" wrapText="1"/>
    </xf>
    <xf numFmtId="0" fontId="60" fillId="0" borderId="26" xfId="0" applyFont="1" applyBorder="1" applyAlignment="1">
      <alignment horizontal="center" vertical="center" wrapText="1"/>
    </xf>
    <xf numFmtId="0" fontId="61" fillId="0" borderId="19" xfId="0" applyFont="1" applyBorder="1" applyAlignment="1">
      <alignment horizontal="center" vertical="center" wrapText="1"/>
    </xf>
    <xf numFmtId="0" fontId="62" fillId="0" borderId="19" xfId="0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55" fillId="0" borderId="0" xfId="0" applyFont="1" applyAlignment="1">
      <alignment horizontal="left"/>
    </xf>
    <xf numFmtId="0" fontId="60" fillId="57" borderId="27" xfId="0" applyFont="1" applyFill="1" applyBorder="1" applyAlignment="1">
      <alignment horizontal="right" vertical="center" wrapText="1"/>
    </xf>
    <xf numFmtId="0" fontId="60" fillId="57" borderId="28" xfId="0" applyFont="1" applyFill="1" applyBorder="1" applyAlignment="1">
      <alignment horizontal="right" vertical="center" wrapText="1"/>
    </xf>
    <xf numFmtId="0" fontId="60" fillId="57" borderId="29" xfId="0" applyFont="1" applyFill="1" applyBorder="1" applyAlignment="1">
      <alignment horizontal="right" vertical="center" wrapText="1"/>
    </xf>
    <xf numFmtId="3" fontId="61" fillId="56" borderId="25" xfId="0" applyNumberFormat="1" applyFont="1" applyFill="1" applyBorder="1" applyAlignment="1">
      <alignment horizontal="center" vertical="center" wrapText="1"/>
    </xf>
    <xf numFmtId="3" fontId="61" fillId="56" borderId="30" xfId="0" applyNumberFormat="1" applyFont="1" applyFill="1" applyBorder="1" applyAlignment="1">
      <alignment horizontal="center" vertical="center" wrapText="1"/>
    </xf>
    <xf numFmtId="3" fontId="61" fillId="56" borderId="26" xfId="0" applyNumberFormat="1" applyFont="1" applyFill="1" applyBorder="1" applyAlignment="1">
      <alignment horizontal="center" vertical="center" wrapText="1"/>
    </xf>
    <xf numFmtId="4" fontId="61" fillId="56" borderId="25" xfId="0" applyNumberFormat="1" applyFont="1" applyFill="1" applyBorder="1" applyAlignment="1">
      <alignment horizontal="center" vertical="center" wrapText="1"/>
    </xf>
    <xf numFmtId="4" fontId="61" fillId="56" borderId="30" xfId="0" applyNumberFormat="1" applyFont="1" applyFill="1" applyBorder="1" applyAlignment="1">
      <alignment horizontal="center" vertical="center" wrapText="1"/>
    </xf>
    <xf numFmtId="4" fontId="61" fillId="56" borderId="26" xfId="0" applyNumberFormat="1" applyFont="1" applyFill="1" applyBorder="1" applyAlignment="1">
      <alignment horizontal="center" vertical="center" wrapText="1"/>
    </xf>
    <xf numFmtId="0" fontId="62" fillId="0" borderId="27" xfId="0" applyFont="1" applyBorder="1" applyAlignment="1">
      <alignment horizontal="right" vertical="center" wrapText="1"/>
    </xf>
    <xf numFmtId="0" fontId="62" fillId="0" borderId="28" xfId="0" applyFont="1" applyBorder="1" applyAlignment="1">
      <alignment horizontal="right" vertical="center" wrapText="1"/>
    </xf>
    <xf numFmtId="0" fontId="62" fillId="0" borderId="29" xfId="0" applyFont="1" applyBorder="1" applyAlignment="1">
      <alignment horizontal="right" vertical="center" wrapText="1"/>
    </xf>
    <xf numFmtId="0" fontId="60" fillId="0" borderId="27" xfId="0" applyFont="1" applyBorder="1" applyAlignment="1">
      <alignment horizontal="center" vertical="center" wrapText="1"/>
    </xf>
    <xf numFmtId="0" fontId="60" fillId="0" borderId="28" xfId="0" applyFont="1" applyBorder="1" applyAlignment="1">
      <alignment horizontal="center" vertical="center" wrapText="1"/>
    </xf>
    <xf numFmtId="0" fontId="60" fillId="0" borderId="29" xfId="0" applyFont="1" applyBorder="1" applyAlignment="1">
      <alignment horizontal="center" vertical="center" wrapText="1"/>
    </xf>
    <xf numFmtId="4" fontId="59" fillId="56" borderId="25" xfId="0" applyNumberFormat="1" applyFont="1" applyFill="1" applyBorder="1" applyAlignment="1">
      <alignment horizontal="center" vertical="center" wrapText="1"/>
    </xf>
    <xf numFmtId="4" fontId="59" fillId="56" borderId="30" xfId="0" applyNumberFormat="1" applyFont="1" applyFill="1" applyBorder="1" applyAlignment="1">
      <alignment horizontal="center" vertical="center" wrapText="1"/>
    </xf>
    <xf numFmtId="4" fontId="59" fillId="56" borderId="26" xfId="0" applyNumberFormat="1" applyFont="1" applyFill="1" applyBorder="1" applyAlignment="1">
      <alignment horizontal="center" vertical="center" wrapText="1"/>
    </xf>
    <xf numFmtId="4" fontId="55" fillId="55" borderId="23" xfId="95" applyNumberFormat="1" applyFont="1" applyFill="1" applyBorder="1" applyAlignment="1">
      <alignment horizontal="center" vertical="center" wrapText="1"/>
      <protection/>
    </xf>
    <xf numFmtId="4" fontId="55" fillId="55" borderId="31" xfId="95" applyNumberFormat="1" applyFont="1" applyFill="1" applyBorder="1" applyAlignment="1">
      <alignment horizontal="center" vertical="center" wrapText="1"/>
      <protection/>
    </xf>
    <xf numFmtId="4" fontId="55" fillId="55" borderId="32" xfId="95" applyNumberFormat="1" applyFont="1" applyFill="1" applyBorder="1" applyAlignment="1">
      <alignment horizontal="center" vertical="center" wrapText="1"/>
      <protection/>
    </xf>
    <xf numFmtId="0" fontId="57" fillId="0" borderId="19" xfId="0" applyFont="1" applyBorder="1" applyAlignment="1">
      <alignment horizontal="center" vertical="center" wrapText="1"/>
    </xf>
    <xf numFmtId="0" fontId="63" fillId="0" borderId="19" xfId="0" applyFont="1" applyBorder="1" applyAlignment="1">
      <alignment vertical="center" wrapText="1"/>
    </xf>
    <xf numFmtId="0" fontId="57" fillId="0" borderId="19" xfId="0" applyFont="1" applyBorder="1" applyAlignment="1">
      <alignment horizontal="center" vertical="center" wrapText="1"/>
    </xf>
    <xf numFmtId="4" fontId="57" fillId="0" borderId="19" xfId="0" applyNumberFormat="1" applyFont="1" applyBorder="1" applyAlignment="1">
      <alignment horizontal="center" vertical="center" wrapText="1"/>
    </xf>
    <xf numFmtId="0" fontId="55" fillId="0" borderId="19" xfId="0" applyFont="1" applyBorder="1" applyAlignment="1">
      <alignment horizontal="center" vertical="center" wrapText="1"/>
    </xf>
    <xf numFmtId="0" fontId="55" fillId="57" borderId="19" xfId="0" applyFont="1" applyFill="1" applyBorder="1" applyAlignment="1">
      <alignment horizontal="center" vertical="center" wrapText="1"/>
    </xf>
    <xf numFmtId="4" fontId="55" fillId="56" borderId="19" xfId="0" applyNumberFormat="1" applyFont="1" applyFill="1" applyBorder="1" applyAlignment="1">
      <alignment horizontal="center" vertical="center" wrapText="1"/>
    </xf>
    <xf numFmtId="0" fontId="57" fillId="0" borderId="19" xfId="0" applyFont="1" applyBorder="1" applyAlignment="1">
      <alignment horizontal="center" vertical="center"/>
    </xf>
    <xf numFmtId="0" fontId="55" fillId="0" borderId="26" xfId="0" applyFont="1" applyFill="1" applyBorder="1" applyAlignment="1">
      <alignment horizontal="center" vertical="center" wrapText="1"/>
    </xf>
    <xf numFmtId="0" fontId="0" fillId="57" borderId="19" xfId="0" applyFont="1" applyFill="1" applyBorder="1" applyAlignment="1">
      <alignment horizontal="center" vertical="center"/>
    </xf>
    <xf numFmtId="0" fontId="0" fillId="57" borderId="19" xfId="0" applyFont="1" applyFill="1" applyBorder="1" applyAlignment="1">
      <alignment horizontal="center" vertical="center" wrapText="1"/>
    </xf>
    <xf numFmtId="3" fontId="57" fillId="0" borderId="19" xfId="0" applyNumberFormat="1" applyFont="1" applyBorder="1" applyAlignment="1">
      <alignment horizontal="center" vertical="center"/>
    </xf>
    <xf numFmtId="4" fontId="57" fillId="56" borderId="19" xfId="0" applyNumberFormat="1" applyFont="1" applyFill="1" applyBorder="1" applyAlignment="1">
      <alignment horizontal="center" vertical="center"/>
    </xf>
    <xf numFmtId="0" fontId="63" fillId="0" borderId="27" xfId="0" applyFont="1" applyBorder="1" applyAlignment="1">
      <alignment horizontal="right" vertical="center" wrapText="1"/>
    </xf>
    <xf numFmtId="0" fontId="63" fillId="0" borderId="28" xfId="0" applyFont="1" applyBorder="1" applyAlignment="1">
      <alignment horizontal="right" vertical="center" wrapText="1"/>
    </xf>
    <xf numFmtId="0" fontId="63" fillId="0" borderId="29" xfId="0" applyFont="1" applyBorder="1" applyAlignment="1">
      <alignment horizontal="right" vertical="center" wrapText="1"/>
    </xf>
    <xf numFmtId="4" fontId="63" fillId="0" borderId="19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3" fontId="55" fillId="56" borderId="19" xfId="0" applyNumberFormat="1" applyFont="1" applyFill="1" applyBorder="1" applyAlignment="1">
      <alignment horizontal="center" vertical="center" wrapText="1"/>
    </xf>
    <xf numFmtId="3" fontId="57" fillId="56" borderId="25" xfId="0" applyNumberFormat="1" applyFont="1" applyFill="1" applyBorder="1" applyAlignment="1">
      <alignment horizontal="center" vertical="center" wrapText="1"/>
    </xf>
    <xf numFmtId="9" fontId="2" fillId="56" borderId="0" xfId="0" applyNumberFormat="1" applyFont="1" applyFill="1" applyAlignment="1">
      <alignment horizontal="center" vertical="center"/>
    </xf>
    <xf numFmtId="4" fontId="2" fillId="56" borderId="0" xfId="0" applyNumberFormat="1" applyFont="1" applyFill="1" applyAlignment="1">
      <alignment horizontal="center" vertical="center"/>
    </xf>
    <xf numFmtId="3" fontId="57" fillId="56" borderId="26" xfId="0" applyNumberFormat="1" applyFont="1" applyFill="1" applyBorder="1" applyAlignment="1">
      <alignment horizontal="center" vertical="center" wrapText="1"/>
    </xf>
    <xf numFmtId="3" fontId="57" fillId="0" borderId="19" xfId="0" applyNumberFormat="1" applyFont="1" applyBorder="1" applyAlignment="1">
      <alignment horizontal="center" vertical="center" wrapText="1"/>
    </xf>
  </cellXfs>
  <cellStyles count="97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cel Built-in Normal" xfId="73"/>
    <cellStyle name="Explanatory Text" xfId="74"/>
    <cellStyle name="Explanatory Text 2" xfId="75"/>
    <cellStyle name="Good" xfId="76"/>
    <cellStyle name="Good 2" xfId="77"/>
    <cellStyle name="Heading 1" xfId="78"/>
    <cellStyle name="Heading 1 2" xfId="79"/>
    <cellStyle name="Heading 2" xfId="80"/>
    <cellStyle name="Heading 2 2" xfId="81"/>
    <cellStyle name="Heading 3" xfId="82"/>
    <cellStyle name="Heading 3 2" xfId="83"/>
    <cellStyle name="Heading 4" xfId="84"/>
    <cellStyle name="Heading 4 2" xfId="85"/>
    <cellStyle name="Input" xfId="86"/>
    <cellStyle name="Input 2" xfId="87"/>
    <cellStyle name="Linked Cell" xfId="88"/>
    <cellStyle name="Linked Cell 2" xfId="89"/>
    <cellStyle name="Neutral" xfId="90"/>
    <cellStyle name="Neutral 2" xfId="91"/>
    <cellStyle name="Normal 2" xfId="92"/>
    <cellStyle name="Normal 2 2" xfId="93"/>
    <cellStyle name="Normal 3" xfId="94"/>
    <cellStyle name="Normal 4" xfId="95"/>
    <cellStyle name="Normal 4 2" xfId="96"/>
    <cellStyle name="Normal 5" xfId="97"/>
    <cellStyle name="Normal 5 2" xfId="98"/>
    <cellStyle name="Normal 6" xfId="99"/>
    <cellStyle name="Note" xfId="100"/>
    <cellStyle name="Note 2" xfId="101"/>
    <cellStyle name="Output" xfId="102"/>
    <cellStyle name="Output 2" xfId="103"/>
    <cellStyle name="Percent" xfId="104"/>
    <cellStyle name="Title" xfId="105"/>
    <cellStyle name="Title 2" xfId="106"/>
    <cellStyle name="Total" xfId="107"/>
    <cellStyle name="Total 2" xfId="108"/>
    <cellStyle name="Warning Text" xfId="109"/>
    <cellStyle name="Warning Text 2" xfId="11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116"/>
  <sheetViews>
    <sheetView tabSelected="1" zoomScale="85" zoomScaleNormal="85" zoomScalePageLayoutView="0" workbookViewId="0" topLeftCell="B109">
      <selection activeCell="U17" sqref="U17"/>
    </sheetView>
  </sheetViews>
  <sheetFormatPr defaultColWidth="9.140625" defaultRowHeight="12.75"/>
  <cols>
    <col min="2" max="2" width="8.57421875" style="0" customWidth="1"/>
    <col min="3" max="3" width="12.7109375" style="0" customWidth="1"/>
    <col min="4" max="4" width="17.421875" style="0" customWidth="1"/>
    <col min="5" max="5" width="13.421875" style="0" customWidth="1"/>
    <col min="6" max="6" width="17.8515625" style="0" customWidth="1"/>
    <col min="7" max="7" width="15.00390625" style="0" customWidth="1"/>
    <col min="8" max="8" width="14.7109375" style="0" customWidth="1"/>
    <col min="9" max="9" width="14.140625" style="0" customWidth="1"/>
    <col min="10" max="10" width="13.8515625" style="0" bestFit="1" customWidth="1"/>
    <col min="11" max="11" width="13.57421875" style="0" customWidth="1"/>
    <col min="12" max="12" width="17.00390625" style="26" hidden="1" customWidth="1"/>
    <col min="13" max="13" width="14.7109375" style="0" customWidth="1"/>
    <col min="14" max="14" width="15.421875" style="0" hidden="1" customWidth="1"/>
    <col min="15" max="15" width="14.00390625" style="34" hidden="1" customWidth="1"/>
    <col min="16" max="16" width="13.28125" style="35" hidden="1" customWidth="1"/>
    <col min="17" max="17" width="9.140625" style="0" customWidth="1"/>
  </cols>
  <sheetData>
    <row r="2" spans="2:14" ht="12.75">
      <c r="B2" s="51" t="s">
        <v>22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</row>
    <row r="4" spans="2:10" ht="12.75">
      <c r="B4" s="52" t="s">
        <v>41</v>
      </c>
      <c r="C4" s="52"/>
      <c r="D4" s="52"/>
      <c r="E4" s="52"/>
      <c r="F4" s="52"/>
      <c r="G4" s="52"/>
      <c r="H4" s="52"/>
      <c r="I4" s="52"/>
      <c r="J4" s="52"/>
    </row>
    <row r="7" spans="2:14" ht="33" customHeight="1">
      <c r="B7" s="23" t="s">
        <v>43</v>
      </c>
      <c r="C7" s="21" t="s">
        <v>44</v>
      </c>
      <c r="D7" s="65"/>
      <c r="E7" s="66"/>
      <c r="F7" s="66"/>
      <c r="G7" s="66"/>
      <c r="H7" s="66"/>
      <c r="I7" s="66"/>
      <c r="J7" s="66"/>
      <c r="K7" s="66"/>
      <c r="L7" s="66"/>
      <c r="M7" s="66"/>
      <c r="N7" s="67"/>
    </row>
    <row r="8" spans="2:14" ht="24" customHeight="1">
      <c r="B8" s="49" t="s">
        <v>46</v>
      </c>
      <c r="C8" s="50" t="s">
        <v>47</v>
      </c>
      <c r="D8" s="50"/>
      <c r="E8" s="50"/>
      <c r="F8" s="50"/>
      <c r="G8" s="50"/>
      <c r="H8" s="50"/>
      <c r="I8" s="50"/>
      <c r="J8" s="50"/>
      <c r="K8" s="24"/>
      <c r="L8" s="30"/>
      <c r="M8" s="24"/>
      <c r="N8" s="24"/>
    </row>
    <row r="9" spans="2:16" ht="39.75" customHeight="1">
      <c r="B9" s="49"/>
      <c r="C9" s="23" t="s">
        <v>31</v>
      </c>
      <c r="D9" s="23" t="s">
        <v>32</v>
      </c>
      <c r="E9" s="23" t="s">
        <v>241</v>
      </c>
      <c r="F9" s="27" t="s">
        <v>33</v>
      </c>
      <c r="G9" s="27" t="s">
        <v>34</v>
      </c>
      <c r="H9" s="23" t="s">
        <v>1</v>
      </c>
      <c r="I9" s="23" t="s">
        <v>35</v>
      </c>
      <c r="J9" s="23" t="s">
        <v>26</v>
      </c>
      <c r="K9" s="27" t="s">
        <v>27</v>
      </c>
      <c r="L9" s="44" t="s">
        <v>39</v>
      </c>
      <c r="M9" s="27" t="s">
        <v>36</v>
      </c>
      <c r="N9" s="40" t="s">
        <v>40</v>
      </c>
      <c r="O9" s="36" t="s">
        <v>45</v>
      </c>
      <c r="P9" s="38" t="s">
        <v>37</v>
      </c>
    </row>
    <row r="10" spans="2:16" ht="21.75" customHeight="1">
      <c r="B10" s="49"/>
      <c r="C10" s="24">
        <v>1</v>
      </c>
      <c r="D10" s="24" t="s">
        <v>48</v>
      </c>
      <c r="E10" s="48" t="s">
        <v>242</v>
      </c>
      <c r="F10" s="24" t="s">
        <v>49</v>
      </c>
      <c r="G10" s="24" t="s">
        <v>50</v>
      </c>
      <c r="H10" s="24" t="s">
        <v>38</v>
      </c>
      <c r="I10" s="24" t="s">
        <v>51</v>
      </c>
      <c r="J10" s="24"/>
      <c r="K10" s="30">
        <v>5700</v>
      </c>
      <c r="L10" s="68">
        <v>3889800</v>
      </c>
      <c r="M10" s="30">
        <f>J10*K10</f>
        <v>0</v>
      </c>
      <c r="N10" s="56">
        <v>1</v>
      </c>
      <c r="O10" s="37">
        <v>0.2</v>
      </c>
      <c r="P10" s="39">
        <f>M10*O10</f>
        <v>0</v>
      </c>
    </row>
    <row r="11" spans="2:16" ht="18" customHeight="1">
      <c r="B11" s="49"/>
      <c r="C11" s="24">
        <v>2</v>
      </c>
      <c r="D11" s="24" t="s">
        <v>52</v>
      </c>
      <c r="E11" s="48" t="s">
        <v>243</v>
      </c>
      <c r="F11" s="24" t="s">
        <v>49</v>
      </c>
      <c r="G11" s="24" t="s">
        <v>53</v>
      </c>
      <c r="H11" s="24" t="s">
        <v>38</v>
      </c>
      <c r="I11" s="24" t="s">
        <v>54</v>
      </c>
      <c r="J11" s="24"/>
      <c r="K11" s="30">
        <v>3500</v>
      </c>
      <c r="L11" s="69"/>
      <c r="M11" s="30">
        <f>J11*K11</f>
        <v>0</v>
      </c>
      <c r="N11" s="57"/>
      <c r="O11" s="37">
        <v>0.2</v>
      </c>
      <c r="P11" s="39">
        <f>M11*O11</f>
        <v>0</v>
      </c>
    </row>
    <row r="12" spans="2:16" ht="19.5" customHeight="1">
      <c r="B12" s="49"/>
      <c r="C12" s="24">
        <v>3</v>
      </c>
      <c r="D12" s="24" t="s">
        <v>55</v>
      </c>
      <c r="E12" s="48" t="s">
        <v>244</v>
      </c>
      <c r="F12" s="24" t="s">
        <v>49</v>
      </c>
      <c r="G12" s="24" t="s">
        <v>56</v>
      </c>
      <c r="H12" s="24" t="s">
        <v>38</v>
      </c>
      <c r="I12" s="24" t="s">
        <v>57</v>
      </c>
      <c r="J12" s="24"/>
      <c r="K12" s="30">
        <v>5400</v>
      </c>
      <c r="L12" s="69"/>
      <c r="M12" s="30">
        <f>J12*K12</f>
        <v>0</v>
      </c>
      <c r="N12" s="57"/>
      <c r="O12" s="37">
        <v>0.2</v>
      </c>
      <c r="P12" s="39">
        <f>M12*O12</f>
        <v>0</v>
      </c>
    </row>
    <row r="13" spans="2:16" ht="18.75" customHeight="1">
      <c r="B13" s="49"/>
      <c r="C13" s="24">
        <v>4</v>
      </c>
      <c r="D13" s="24" t="s">
        <v>58</v>
      </c>
      <c r="E13" s="48" t="s">
        <v>245</v>
      </c>
      <c r="F13" s="24" t="s">
        <v>49</v>
      </c>
      <c r="G13" s="24" t="s">
        <v>59</v>
      </c>
      <c r="H13" s="24" t="s">
        <v>38</v>
      </c>
      <c r="I13" s="24" t="s">
        <v>54</v>
      </c>
      <c r="J13" s="24"/>
      <c r="K13" s="30">
        <v>7500</v>
      </c>
      <c r="L13" s="69"/>
      <c r="M13" s="30">
        <f>J13*K13</f>
        <v>0</v>
      </c>
      <c r="N13" s="57"/>
      <c r="O13" s="37">
        <v>0.2</v>
      </c>
      <c r="P13" s="39">
        <f>M13*O13</f>
        <v>0</v>
      </c>
    </row>
    <row r="14" spans="2:16" ht="36">
      <c r="B14" s="49"/>
      <c r="C14" s="24">
        <v>5</v>
      </c>
      <c r="D14" s="24" t="s">
        <v>60</v>
      </c>
      <c r="E14" s="48" t="s">
        <v>246</v>
      </c>
      <c r="F14" s="24" t="s">
        <v>49</v>
      </c>
      <c r="G14" s="28" t="s">
        <v>237</v>
      </c>
      <c r="H14" s="24" t="s">
        <v>38</v>
      </c>
      <c r="I14" s="24" t="s">
        <v>61</v>
      </c>
      <c r="J14" s="24"/>
      <c r="K14" s="30">
        <v>14400</v>
      </c>
      <c r="L14" s="70"/>
      <c r="M14" s="30">
        <f>J14*K14</f>
        <v>0</v>
      </c>
      <c r="N14" s="57"/>
      <c r="O14" s="37">
        <v>0.2</v>
      </c>
      <c r="P14" s="39">
        <f>M14*O14</f>
        <v>0</v>
      </c>
    </row>
    <row r="15" spans="2:16" ht="21.75" customHeight="1">
      <c r="B15" s="49"/>
      <c r="C15" s="62" t="s">
        <v>62</v>
      </c>
      <c r="D15" s="63"/>
      <c r="E15" s="63"/>
      <c r="F15" s="63"/>
      <c r="G15" s="63"/>
      <c r="H15" s="63"/>
      <c r="I15" s="63"/>
      <c r="J15" s="63"/>
      <c r="K15" s="64"/>
      <c r="L15" s="30"/>
      <c r="M15" s="43">
        <f>SUM(M10:M14)</f>
        <v>0</v>
      </c>
      <c r="N15" s="58"/>
      <c r="O15" s="37"/>
      <c r="P15" s="38">
        <f>SUM(P10:P14)</f>
        <v>0</v>
      </c>
    </row>
    <row r="16" spans="2:16" ht="21.75" customHeight="1">
      <c r="B16" s="49" t="s">
        <v>63</v>
      </c>
      <c r="C16" s="50" t="s">
        <v>64</v>
      </c>
      <c r="D16" s="50"/>
      <c r="E16" s="50"/>
      <c r="F16" s="50"/>
      <c r="G16" s="50"/>
      <c r="H16" s="50"/>
      <c r="I16" s="50"/>
      <c r="J16" s="50"/>
      <c r="K16" s="24"/>
      <c r="L16" s="30"/>
      <c r="M16" s="24"/>
      <c r="N16" s="31"/>
      <c r="O16" s="37"/>
      <c r="P16" s="39"/>
    </row>
    <row r="17" spans="2:16" ht="36">
      <c r="B17" s="49"/>
      <c r="C17" s="23" t="s">
        <v>31</v>
      </c>
      <c r="D17" s="23" t="s">
        <v>32</v>
      </c>
      <c r="E17" s="23" t="s">
        <v>241</v>
      </c>
      <c r="F17" s="27" t="s">
        <v>33</v>
      </c>
      <c r="G17" s="27" t="s">
        <v>34</v>
      </c>
      <c r="H17" s="23" t="s">
        <v>1</v>
      </c>
      <c r="I17" s="23" t="s">
        <v>35</v>
      </c>
      <c r="J17" s="23" t="s">
        <v>26</v>
      </c>
      <c r="K17" s="27" t="s">
        <v>27</v>
      </c>
      <c r="L17" s="44" t="s">
        <v>39</v>
      </c>
      <c r="M17" s="27" t="s">
        <v>36</v>
      </c>
      <c r="N17" s="40" t="s">
        <v>40</v>
      </c>
      <c r="O17" s="37"/>
      <c r="P17" s="39"/>
    </row>
    <row r="18" spans="2:16" ht="18.75" customHeight="1">
      <c r="B18" s="49"/>
      <c r="C18" s="24">
        <v>1</v>
      </c>
      <c r="D18" s="24" t="s">
        <v>65</v>
      </c>
      <c r="E18" s="48" t="s">
        <v>247</v>
      </c>
      <c r="F18" s="24" t="s">
        <v>49</v>
      </c>
      <c r="G18" s="24" t="s">
        <v>50</v>
      </c>
      <c r="H18" s="24" t="s">
        <v>38</v>
      </c>
      <c r="I18" s="24" t="s">
        <v>66</v>
      </c>
      <c r="J18" s="24"/>
      <c r="K18" s="30">
        <v>5700</v>
      </c>
      <c r="L18" s="59">
        <v>2363150</v>
      </c>
      <c r="M18" s="30">
        <f aca="true" t="shared" si="0" ref="M18:M23">J18*K18</f>
        <v>0</v>
      </c>
      <c r="N18" s="56">
        <v>1</v>
      </c>
      <c r="O18" s="37">
        <v>0.2</v>
      </c>
      <c r="P18" s="39">
        <f aca="true" t="shared" si="1" ref="P18:P23">M18*O18</f>
        <v>0</v>
      </c>
    </row>
    <row r="19" spans="2:16" ht="17.25" customHeight="1">
      <c r="B19" s="49"/>
      <c r="C19" s="24">
        <v>2</v>
      </c>
      <c r="D19" s="24" t="s">
        <v>67</v>
      </c>
      <c r="E19" s="48" t="s">
        <v>248</v>
      </c>
      <c r="F19" s="24" t="s">
        <v>49</v>
      </c>
      <c r="G19" s="24" t="s">
        <v>53</v>
      </c>
      <c r="H19" s="24" t="s">
        <v>38</v>
      </c>
      <c r="I19" s="24" t="s">
        <v>68</v>
      </c>
      <c r="J19" s="24"/>
      <c r="K19" s="30">
        <v>3500</v>
      </c>
      <c r="L19" s="60"/>
      <c r="M19" s="30">
        <f t="shared" si="0"/>
        <v>0</v>
      </c>
      <c r="N19" s="57"/>
      <c r="O19" s="37">
        <v>0.2</v>
      </c>
      <c r="P19" s="39">
        <f t="shared" si="1"/>
        <v>0</v>
      </c>
    </row>
    <row r="20" spans="2:16" ht="19.5" customHeight="1">
      <c r="B20" s="49"/>
      <c r="C20" s="24">
        <v>3</v>
      </c>
      <c r="D20" s="24" t="s">
        <v>69</v>
      </c>
      <c r="E20" s="48" t="s">
        <v>249</v>
      </c>
      <c r="F20" s="24" t="s">
        <v>49</v>
      </c>
      <c r="G20" s="24" t="s">
        <v>56</v>
      </c>
      <c r="H20" s="24" t="s">
        <v>38</v>
      </c>
      <c r="I20" s="24" t="s">
        <v>70</v>
      </c>
      <c r="J20" s="24"/>
      <c r="K20" s="30">
        <v>5400</v>
      </c>
      <c r="L20" s="60"/>
      <c r="M20" s="30">
        <f t="shared" si="0"/>
        <v>0</v>
      </c>
      <c r="N20" s="57"/>
      <c r="O20" s="37">
        <v>0.2</v>
      </c>
      <c r="P20" s="39">
        <f t="shared" si="1"/>
        <v>0</v>
      </c>
    </row>
    <row r="21" spans="2:16" ht="17.25" customHeight="1">
      <c r="B21" s="49"/>
      <c r="C21" s="24">
        <v>4</v>
      </c>
      <c r="D21" s="24" t="s">
        <v>71</v>
      </c>
      <c r="E21" s="48" t="s">
        <v>250</v>
      </c>
      <c r="F21" s="24" t="s">
        <v>49</v>
      </c>
      <c r="G21" s="24" t="s">
        <v>59</v>
      </c>
      <c r="H21" s="24" t="s">
        <v>38</v>
      </c>
      <c r="I21" s="24" t="s">
        <v>68</v>
      </c>
      <c r="J21" s="24"/>
      <c r="K21" s="30">
        <v>7500</v>
      </c>
      <c r="L21" s="60"/>
      <c r="M21" s="30">
        <f t="shared" si="0"/>
        <v>0</v>
      </c>
      <c r="N21" s="57"/>
      <c r="O21" s="37">
        <v>0.2</v>
      </c>
      <c r="P21" s="39">
        <f t="shared" si="1"/>
        <v>0</v>
      </c>
    </row>
    <row r="22" spans="2:16" ht="21.75" customHeight="1">
      <c r="B22" s="49"/>
      <c r="C22" s="24">
        <v>5</v>
      </c>
      <c r="D22" s="24" t="s">
        <v>72</v>
      </c>
      <c r="E22" s="48" t="s">
        <v>251</v>
      </c>
      <c r="F22" s="24" t="s">
        <v>49</v>
      </c>
      <c r="G22" s="28" t="s">
        <v>73</v>
      </c>
      <c r="H22" s="24" t="s">
        <v>38</v>
      </c>
      <c r="I22" s="24" t="s">
        <v>68</v>
      </c>
      <c r="J22" s="24"/>
      <c r="K22" s="30">
        <v>8100</v>
      </c>
      <c r="L22" s="60"/>
      <c r="M22" s="30">
        <f t="shared" si="0"/>
        <v>0</v>
      </c>
      <c r="N22" s="57"/>
      <c r="O22" s="37">
        <v>0.2</v>
      </c>
      <c r="P22" s="39">
        <f t="shared" si="1"/>
        <v>0</v>
      </c>
    </row>
    <row r="23" spans="2:16" ht="36">
      <c r="B23" s="49"/>
      <c r="C23" s="24">
        <v>6</v>
      </c>
      <c r="D23" s="24" t="s">
        <v>74</v>
      </c>
      <c r="E23" s="48" t="s">
        <v>252</v>
      </c>
      <c r="F23" s="24" t="s">
        <v>49</v>
      </c>
      <c r="G23" s="28" t="s">
        <v>238</v>
      </c>
      <c r="H23" s="24" t="s">
        <v>38</v>
      </c>
      <c r="I23" s="24" t="s">
        <v>75</v>
      </c>
      <c r="J23" s="24"/>
      <c r="K23" s="30">
        <v>16875</v>
      </c>
      <c r="L23" s="61"/>
      <c r="M23" s="30">
        <f t="shared" si="0"/>
        <v>0</v>
      </c>
      <c r="N23" s="57"/>
      <c r="O23" s="37">
        <v>0.2</v>
      </c>
      <c r="P23" s="39">
        <f t="shared" si="1"/>
        <v>0</v>
      </c>
    </row>
    <row r="24" spans="2:16" ht="23.25" customHeight="1">
      <c r="B24" s="49"/>
      <c r="C24" s="62" t="s">
        <v>76</v>
      </c>
      <c r="D24" s="63"/>
      <c r="E24" s="63"/>
      <c r="F24" s="63"/>
      <c r="G24" s="63"/>
      <c r="H24" s="63"/>
      <c r="I24" s="63"/>
      <c r="J24" s="63"/>
      <c r="K24" s="64"/>
      <c r="L24" s="30"/>
      <c r="M24" s="43">
        <f>SUM(M18:M23)</f>
        <v>0</v>
      </c>
      <c r="N24" s="58"/>
      <c r="O24" s="37"/>
      <c r="P24" s="38">
        <f>SUM(P18:P23)</f>
        <v>0</v>
      </c>
    </row>
    <row r="25" spans="2:16" ht="25.5" customHeight="1">
      <c r="B25" s="49" t="s">
        <v>77</v>
      </c>
      <c r="C25" s="50" t="s">
        <v>78</v>
      </c>
      <c r="D25" s="50"/>
      <c r="E25" s="50"/>
      <c r="F25" s="50"/>
      <c r="G25" s="50"/>
      <c r="H25" s="50"/>
      <c r="I25" s="50"/>
      <c r="J25" s="50"/>
      <c r="K25" s="24"/>
      <c r="L25" s="30"/>
      <c r="M25" s="24"/>
      <c r="N25" s="31"/>
      <c r="O25" s="37"/>
      <c r="P25" s="39"/>
    </row>
    <row r="26" spans="2:16" ht="36">
      <c r="B26" s="49"/>
      <c r="C26" s="23" t="s">
        <v>31</v>
      </c>
      <c r="D26" s="23" t="s">
        <v>32</v>
      </c>
      <c r="E26" s="23" t="s">
        <v>241</v>
      </c>
      <c r="F26" s="27" t="s">
        <v>33</v>
      </c>
      <c r="G26" s="27" t="s">
        <v>34</v>
      </c>
      <c r="H26" s="23" t="s">
        <v>1</v>
      </c>
      <c r="I26" s="23" t="s">
        <v>35</v>
      </c>
      <c r="J26" s="23" t="s">
        <v>26</v>
      </c>
      <c r="K26" s="27" t="s">
        <v>27</v>
      </c>
      <c r="L26" s="44" t="s">
        <v>39</v>
      </c>
      <c r="M26" s="27" t="s">
        <v>36</v>
      </c>
      <c r="N26" s="40" t="s">
        <v>40</v>
      </c>
      <c r="O26" s="37"/>
      <c r="P26" s="39"/>
    </row>
    <row r="27" spans="2:16" ht="24">
      <c r="B27" s="49"/>
      <c r="C27" s="24">
        <v>1</v>
      </c>
      <c r="D27" s="24" t="s">
        <v>79</v>
      </c>
      <c r="E27" s="48" t="s">
        <v>253</v>
      </c>
      <c r="F27" s="28" t="s">
        <v>80</v>
      </c>
      <c r="G27" s="28" t="s">
        <v>81</v>
      </c>
      <c r="H27" s="24" t="s">
        <v>38</v>
      </c>
      <c r="I27" s="24" t="s">
        <v>82</v>
      </c>
      <c r="J27" s="24"/>
      <c r="K27" s="30">
        <v>4500</v>
      </c>
      <c r="L27" s="59">
        <v>176820</v>
      </c>
      <c r="M27" s="30">
        <f>J27*K27</f>
        <v>0</v>
      </c>
      <c r="N27" s="56">
        <v>1</v>
      </c>
      <c r="O27" s="37">
        <v>0.2</v>
      </c>
      <c r="P27" s="39">
        <f>M27*O27</f>
        <v>0</v>
      </c>
    </row>
    <row r="28" spans="2:16" ht="17.25" customHeight="1">
      <c r="B28" s="49"/>
      <c r="C28" s="24">
        <v>2</v>
      </c>
      <c r="D28" s="24" t="s">
        <v>83</v>
      </c>
      <c r="E28" s="48" t="s">
        <v>254</v>
      </c>
      <c r="F28" s="28" t="s">
        <v>80</v>
      </c>
      <c r="G28" s="28" t="s">
        <v>84</v>
      </c>
      <c r="H28" s="24" t="s">
        <v>38</v>
      </c>
      <c r="I28" s="24" t="s">
        <v>85</v>
      </c>
      <c r="J28" s="24"/>
      <c r="K28" s="30">
        <v>5700</v>
      </c>
      <c r="L28" s="60"/>
      <c r="M28" s="30">
        <f>J28*K28</f>
        <v>0</v>
      </c>
      <c r="N28" s="57"/>
      <c r="O28" s="37">
        <v>0.2</v>
      </c>
      <c r="P28" s="39">
        <f>M28*O28</f>
        <v>0</v>
      </c>
    </row>
    <row r="29" spans="2:16" ht="24">
      <c r="B29" s="49"/>
      <c r="C29" s="24">
        <v>3</v>
      </c>
      <c r="D29" s="24" t="s">
        <v>86</v>
      </c>
      <c r="E29" s="48" t="s">
        <v>255</v>
      </c>
      <c r="F29" s="28" t="s">
        <v>80</v>
      </c>
      <c r="G29" s="28" t="s">
        <v>87</v>
      </c>
      <c r="H29" s="24" t="s">
        <v>38</v>
      </c>
      <c r="I29" s="24" t="s">
        <v>88</v>
      </c>
      <c r="J29" s="24"/>
      <c r="K29" s="30">
        <v>4990</v>
      </c>
      <c r="L29" s="60"/>
      <c r="M29" s="30">
        <f>J29*K29</f>
        <v>0</v>
      </c>
      <c r="N29" s="57"/>
      <c r="O29" s="37">
        <v>0.2</v>
      </c>
      <c r="P29" s="39">
        <f>M29*O29</f>
        <v>0</v>
      </c>
    </row>
    <row r="30" spans="2:16" ht="22.5" customHeight="1">
      <c r="B30" s="49"/>
      <c r="C30" s="24">
        <v>4</v>
      </c>
      <c r="D30" s="24" t="s">
        <v>89</v>
      </c>
      <c r="E30" s="48" t="s">
        <v>256</v>
      </c>
      <c r="F30" s="28" t="s">
        <v>80</v>
      </c>
      <c r="G30" s="28" t="s">
        <v>90</v>
      </c>
      <c r="H30" s="24" t="s">
        <v>38</v>
      </c>
      <c r="I30" s="24" t="s">
        <v>88</v>
      </c>
      <c r="J30" s="24"/>
      <c r="K30" s="30">
        <v>4990</v>
      </c>
      <c r="L30" s="60"/>
      <c r="M30" s="30">
        <f>J30*K30</f>
        <v>0</v>
      </c>
      <c r="N30" s="57"/>
      <c r="O30" s="37">
        <v>0.2</v>
      </c>
      <c r="P30" s="39">
        <f>M30*O30</f>
        <v>0</v>
      </c>
    </row>
    <row r="31" spans="2:16" ht="24">
      <c r="B31" s="49"/>
      <c r="C31" s="24">
        <v>5</v>
      </c>
      <c r="D31" s="24" t="s">
        <v>91</v>
      </c>
      <c r="E31" s="48" t="s">
        <v>257</v>
      </c>
      <c r="F31" s="28" t="s">
        <v>80</v>
      </c>
      <c r="G31" s="28" t="s">
        <v>92</v>
      </c>
      <c r="H31" s="24" t="s">
        <v>38</v>
      </c>
      <c r="I31" s="24" t="s">
        <v>93</v>
      </c>
      <c r="J31" s="24"/>
      <c r="K31" s="30">
        <v>2750</v>
      </c>
      <c r="L31" s="61"/>
      <c r="M31" s="30">
        <f>J31*K31</f>
        <v>0</v>
      </c>
      <c r="N31" s="57"/>
      <c r="O31" s="37">
        <v>0.2</v>
      </c>
      <c r="P31" s="39">
        <f>M31*O31</f>
        <v>0</v>
      </c>
    </row>
    <row r="32" spans="2:16" ht="20.25" customHeight="1">
      <c r="B32" s="49"/>
      <c r="C32" s="62" t="s">
        <v>94</v>
      </c>
      <c r="D32" s="63"/>
      <c r="E32" s="63"/>
      <c r="F32" s="63"/>
      <c r="G32" s="63"/>
      <c r="H32" s="63"/>
      <c r="I32" s="63"/>
      <c r="J32" s="63"/>
      <c r="K32" s="64"/>
      <c r="L32" s="30"/>
      <c r="M32" s="43">
        <f>SUM(M27:M31)</f>
        <v>0</v>
      </c>
      <c r="N32" s="58"/>
      <c r="O32" s="37"/>
      <c r="P32" s="38">
        <f>SUM(P27:P31)</f>
        <v>0</v>
      </c>
    </row>
    <row r="33" spans="2:16" ht="25.5" customHeight="1">
      <c r="B33" s="49" t="s">
        <v>95</v>
      </c>
      <c r="C33" s="50" t="s">
        <v>96</v>
      </c>
      <c r="D33" s="50"/>
      <c r="E33" s="50"/>
      <c r="F33" s="50"/>
      <c r="G33" s="50"/>
      <c r="H33" s="50"/>
      <c r="I33" s="50"/>
      <c r="J33" s="50"/>
      <c r="K33" s="24"/>
      <c r="L33" s="30"/>
      <c r="M33" s="24"/>
      <c r="N33" s="31"/>
      <c r="O33" s="37"/>
      <c r="P33" s="39"/>
    </row>
    <row r="34" spans="2:16" ht="36">
      <c r="B34" s="49"/>
      <c r="C34" s="23" t="s">
        <v>31</v>
      </c>
      <c r="D34" s="23" t="s">
        <v>32</v>
      </c>
      <c r="E34" s="23" t="s">
        <v>241</v>
      </c>
      <c r="F34" s="27" t="s">
        <v>33</v>
      </c>
      <c r="G34" s="27" t="s">
        <v>34</v>
      </c>
      <c r="H34" s="23" t="s">
        <v>1</v>
      </c>
      <c r="I34" s="23" t="s">
        <v>35</v>
      </c>
      <c r="J34" s="23" t="s">
        <v>26</v>
      </c>
      <c r="K34" s="27" t="s">
        <v>27</v>
      </c>
      <c r="L34" s="44" t="s">
        <v>39</v>
      </c>
      <c r="M34" s="27" t="s">
        <v>36</v>
      </c>
      <c r="N34" s="40" t="s">
        <v>40</v>
      </c>
      <c r="O34" s="37"/>
      <c r="P34" s="39"/>
    </row>
    <row r="35" spans="2:16" ht="36">
      <c r="B35" s="49"/>
      <c r="C35" s="24">
        <v>1</v>
      </c>
      <c r="D35" s="24" t="s">
        <v>97</v>
      </c>
      <c r="E35" s="48" t="s">
        <v>258</v>
      </c>
      <c r="F35" s="28" t="s">
        <v>98</v>
      </c>
      <c r="G35" s="28" t="s">
        <v>99</v>
      </c>
      <c r="H35" s="24" t="s">
        <v>38</v>
      </c>
      <c r="I35" s="24" t="s">
        <v>100</v>
      </c>
      <c r="J35" s="24"/>
      <c r="K35" s="24">
        <v>505</v>
      </c>
      <c r="L35" s="59">
        <v>140940</v>
      </c>
      <c r="M35" s="30">
        <f>J35*K35</f>
        <v>0</v>
      </c>
      <c r="N35" s="56">
        <v>1</v>
      </c>
      <c r="O35" s="37">
        <v>0.2</v>
      </c>
      <c r="P35" s="39">
        <f>M35*O35</f>
        <v>0</v>
      </c>
    </row>
    <row r="36" spans="2:16" ht="36">
      <c r="B36" s="49"/>
      <c r="C36" s="24">
        <v>2</v>
      </c>
      <c r="D36" s="24" t="s">
        <v>101</v>
      </c>
      <c r="E36" s="48" t="s">
        <v>259</v>
      </c>
      <c r="F36" s="28" t="s">
        <v>98</v>
      </c>
      <c r="G36" s="28" t="s">
        <v>102</v>
      </c>
      <c r="H36" s="24" t="s">
        <v>38</v>
      </c>
      <c r="I36" s="24" t="s">
        <v>103</v>
      </c>
      <c r="J36" s="24"/>
      <c r="K36" s="24">
        <v>560</v>
      </c>
      <c r="L36" s="60"/>
      <c r="M36" s="30">
        <f>J36*K36</f>
        <v>0</v>
      </c>
      <c r="N36" s="57"/>
      <c r="O36" s="37">
        <v>0.2</v>
      </c>
      <c r="P36" s="39">
        <f>M36*O36</f>
        <v>0</v>
      </c>
    </row>
    <row r="37" spans="2:16" ht="36">
      <c r="B37" s="49"/>
      <c r="C37" s="24">
        <v>3</v>
      </c>
      <c r="D37" s="24" t="s">
        <v>104</v>
      </c>
      <c r="E37" s="48" t="s">
        <v>260</v>
      </c>
      <c r="F37" s="28" t="s">
        <v>98</v>
      </c>
      <c r="G37" s="28" t="s">
        <v>102</v>
      </c>
      <c r="H37" s="24" t="s">
        <v>38</v>
      </c>
      <c r="I37" s="24" t="s">
        <v>103</v>
      </c>
      <c r="J37" s="24"/>
      <c r="K37" s="24">
        <v>560</v>
      </c>
      <c r="L37" s="61"/>
      <c r="M37" s="30">
        <f>J37*K37</f>
        <v>0</v>
      </c>
      <c r="N37" s="57"/>
      <c r="O37" s="37">
        <v>0.2</v>
      </c>
      <c r="P37" s="39">
        <f>M37*O37</f>
        <v>0</v>
      </c>
    </row>
    <row r="38" spans="2:16" ht="24.75" customHeight="1">
      <c r="B38" s="49"/>
      <c r="C38" s="62" t="s">
        <v>105</v>
      </c>
      <c r="D38" s="63"/>
      <c r="E38" s="63"/>
      <c r="F38" s="63"/>
      <c r="G38" s="63"/>
      <c r="H38" s="63"/>
      <c r="I38" s="63"/>
      <c r="J38" s="63"/>
      <c r="K38" s="64"/>
      <c r="L38" s="30"/>
      <c r="M38" s="43">
        <f>SUM(M35:M37)</f>
        <v>0</v>
      </c>
      <c r="N38" s="58"/>
      <c r="O38" s="37"/>
      <c r="P38" s="38">
        <f>SUM(P35:P37)</f>
        <v>0</v>
      </c>
    </row>
    <row r="39" spans="2:16" ht="24.75" customHeight="1">
      <c r="B39" s="74" t="s">
        <v>305</v>
      </c>
      <c r="C39" s="75" t="s">
        <v>47</v>
      </c>
      <c r="D39" s="75"/>
      <c r="E39" s="75"/>
      <c r="F39" s="75"/>
      <c r="G39" s="75"/>
      <c r="H39" s="75"/>
      <c r="I39" s="75"/>
      <c r="J39" s="75"/>
      <c r="K39" s="76"/>
      <c r="L39" s="77"/>
      <c r="M39" s="76"/>
      <c r="N39" s="76"/>
      <c r="O39" s="91"/>
      <c r="P39" s="92"/>
    </row>
    <row r="40" spans="2:16" ht="24.75" customHeight="1">
      <c r="B40" s="74"/>
      <c r="C40" s="78" t="s">
        <v>31</v>
      </c>
      <c r="D40" s="78" t="s">
        <v>32</v>
      </c>
      <c r="E40" s="78" t="s">
        <v>241</v>
      </c>
      <c r="F40" s="79" t="s">
        <v>33</v>
      </c>
      <c r="G40" s="79" t="s">
        <v>34</v>
      </c>
      <c r="H40" s="78" t="s">
        <v>1</v>
      </c>
      <c r="I40" s="78" t="s">
        <v>35</v>
      </c>
      <c r="J40" s="78" t="s">
        <v>26</v>
      </c>
      <c r="K40" s="79" t="s">
        <v>306</v>
      </c>
      <c r="L40" s="80" t="s">
        <v>307</v>
      </c>
      <c r="M40" s="79" t="s">
        <v>36</v>
      </c>
      <c r="N40" s="93" t="s">
        <v>40</v>
      </c>
      <c r="O40" s="36" t="s">
        <v>45</v>
      </c>
      <c r="P40" s="38" t="s">
        <v>37</v>
      </c>
    </row>
    <row r="41" spans="2:16" ht="24.75" customHeight="1">
      <c r="B41" s="74"/>
      <c r="C41" s="81">
        <v>1</v>
      </c>
      <c r="D41" s="76" t="s">
        <v>308</v>
      </c>
      <c r="E41" s="82" t="s">
        <v>261</v>
      </c>
      <c r="F41" s="83" t="s">
        <v>98</v>
      </c>
      <c r="G41" s="84" t="s">
        <v>99</v>
      </c>
      <c r="H41" s="81" t="s">
        <v>106</v>
      </c>
      <c r="I41" s="76" t="s">
        <v>106</v>
      </c>
      <c r="J41" s="85"/>
      <c r="K41" s="81">
        <v>3.61</v>
      </c>
      <c r="L41" s="86">
        <v>73200</v>
      </c>
      <c r="M41" s="77">
        <f>J41*K41</f>
        <v>0</v>
      </c>
      <c r="N41" s="94">
        <v>2</v>
      </c>
      <c r="O41" s="95">
        <v>0.2</v>
      </c>
      <c r="P41" s="96">
        <f>M41*O41</f>
        <v>0</v>
      </c>
    </row>
    <row r="42" spans="2:16" ht="24.75" customHeight="1">
      <c r="B42" s="74"/>
      <c r="C42" s="87" t="s">
        <v>309</v>
      </c>
      <c r="D42" s="88"/>
      <c r="E42" s="88"/>
      <c r="F42" s="88"/>
      <c r="G42" s="88"/>
      <c r="H42" s="88"/>
      <c r="I42" s="88"/>
      <c r="J42" s="88"/>
      <c r="K42" s="89"/>
      <c r="L42" s="77"/>
      <c r="M42" s="90">
        <f>SUM(M41:M41)</f>
        <v>0</v>
      </c>
      <c r="N42" s="97"/>
      <c r="O42" s="95"/>
      <c r="P42" s="38">
        <f>SUM(P41:P41)</f>
        <v>0</v>
      </c>
    </row>
    <row r="43" spans="2:16" ht="24.75" customHeight="1">
      <c r="B43" s="74" t="s">
        <v>310</v>
      </c>
      <c r="C43" s="75" t="s">
        <v>64</v>
      </c>
      <c r="D43" s="75"/>
      <c r="E43" s="75"/>
      <c r="F43" s="75"/>
      <c r="G43" s="75"/>
      <c r="H43" s="75"/>
      <c r="I43" s="75"/>
      <c r="J43" s="75"/>
      <c r="K43" s="76"/>
      <c r="L43" s="77"/>
      <c r="M43" s="76"/>
      <c r="N43" s="98"/>
      <c r="O43" s="95"/>
      <c r="P43" s="96"/>
    </row>
    <row r="44" spans="2:16" ht="24.75" customHeight="1">
      <c r="B44" s="74"/>
      <c r="C44" s="78" t="s">
        <v>31</v>
      </c>
      <c r="D44" s="78" t="s">
        <v>32</v>
      </c>
      <c r="E44" s="78" t="s">
        <v>241</v>
      </c>
      <c r="F44" s="79" t="s">
        <v>33</v>
      </c>
      <c r="G44" s="79" t="s">
        <v>34</v>
      </c>
      <c r="H44" s="78" t="s">
        <v>1</v>
      </c>
      <c r="I44" s="78" t="s">
        <v>35</v>
      </c>
      <c r="J44" s="78" t="s">
        <v>26</v>
      </c>
      <c r="K44" s="79" t="s">
        <v>306</v>
      </c>
      <c r="L44" s="80" t="s">
        <v>307</v>
      </c>
      <c r="M44" s="79" t="s">
        <v>36</v>
      </c>
      <c r="N44" s="93" t="s">
        <v>40</v>
      </c>
      <c r="O44" s="95"/>
      <c r="P44" s="96"/>
    </row>
    <row r="45" spans="2:16" ht="24.75" customHeight="1">
      <c r="B45" s="74"/>
      <c r="C45" s="81">
        <v>1</v>
      </c>
      <c r="D45" s="76" t="s">
        <v>311</v>
      </c>
      <c r="E45" s="82" t="s">
        <v>312</v>
      </c>
      <c r="F45" s="83" t="s">
        <v>98</v>
      </c>
      <c r="G45" s="84" t="s">
        <v>99</v>
      </c>
      <c r="H45" s="81" t="s">
        <v>106</v>
      </c>
      <c r="I45" s="76" t="s">
        <v>106</v>
      </c>
      <c r="J45" s="85"/>
      <c r="K45" s="81">
        <v>3.48</v>
      </c>
      <c r="L45" s="86">
        <v>484900</v>
      </c>
      <c r="M45" s="77">
        <f>J45*K45</f>
        <v>0</v>
      </c>
      <c r="N45" s="94">
        <v>2</v>
      </c>
      <c r="O45" s="95">
        <v>0.2</v>
      </c>
      <c r="P45" s="96">
        <f>M45*O45</f>
        <v>0</v>
      </c>
    </row>
    <row r="46" spans="2:16" ht="24.75" customHeight="1">
      <c r="B46" s="74"/>
      <c r="C46" s="87" t="s">
        <v>313</v>
      </c>
      <c r="D46" s="88"/>
      <c r="E46" s="88"/>
      <c r="F46" s="88"/>
      <c r="G46" s="88"/>
      <c r="H46" s="88"/>
      <c r="I46" s="88"/>
      <c r="J46" s="88"/>
      <c r="K46" s="89"/>
      <c r="L46" s="77"/>
      <c r="M46" s="90">
        <f>SUM(M45:M45)</f>
        <v>0</v>
      </c>
      <c r="N46" s="97"/>
      <c r="O46" s="95"/>
      <c r="P46" s="38">
        <f>SUM(P45:P45)</f>
        <v>0</v>
      </c>
    </row>
    <row r="47" spans="2:16" ht="24.75" customHeight="1">
      <c r="B47" s="74" t="s">
        <v>314</v>
      </c>
      <c r="C47" s="75" t="s">
        <v>78</v>
      </c>
      <c r="D47" s="75"/>
      <c r="E47" s="75"/>
      <c r="F47" s="75"/>
      <c r="G47" s="75"/>
      <c r="H47" s="75"/>
      <c r="I47" s="75"/>
      <c r="J47" s="75"/>
      <c r="K47" s="76"/>
      <c r="L47" s="77"/>
      <c r="M47" s="76"/>
      <c r="N47" s="98"/>
      <c r="O47" s="95"/>
      <c r="P47" s="96"/>
    </row>
    <row r="48" spans="2:16" ht="24.75" customHeight="1">
      <c r="B48" s="74"/>
      <c r="C48" s="78" t="s">
        <v>31</v>
      </c>
      <c r="D48" s="78" t="s">
        <v>32</v>
      </c>
      <c r="E48" s="78" t="s">
        <v>241</v>
      </c>
      <c r="F48" s="79" t="s">
        <v>33</v>
      </c>
      <c r="G48" s="79" t="s">
        <v>34</v>
      </c>
      <c r="H48" s="78" t="s">
        <v>1</v>
      </c>
      <c r="I48" s="78" t="s">
        <v>35</v>
      </c>
      <c r="J48" s="78" t="s">
        <v>26</v>
      </c>
      <c r="K48" s="79" t="s">
        <v>306</v>
      </c>
      <c r="L48" s="80" t="s">
        <v>307</v>
      </c>
      <c r="M48" s="79" t="s">
        <v>36</v>
      </c>
      <c r="N48" s="93" t="s">
        <v>40</v>
      </c>
      <c r="O48" s="95"/>
      <c r="P48" s="96"/>
    </row>
    <row r="49" spans="2:16" ht="24.75" customHeight="1">
      <c r="B49" s="74"/>
      <c r="C49" s="81">
        <v>1</v>
      </c>
      <c r="D49" s="76" t="s">
        <v>315</v>
      </c>
      <c r="E49" s="82" t="s">
        <v>316</v>
      </c>
      <c r="F49" s="83" t="s">
        <v>98</v>
      </c>
      <c r="G49" s="84" t="s">
        <v>99</v>
      </c>
      <c r="H49" s="81" t="s">
        <v>106</v>
      </c>
      <c r="I49" s="76" t="s">
        <v>106</v>
      </c>
      <c r="J49" s="85"/>
      <c r="K49" s="81">
        <v>3.57</v>
      </c>
      <c r="L49" s="86">
        <v>12810</v>
      </c>
      <c r="M49" s="77">
        <f>J49*K49</f>
        <v>0</v>
      </c>
      <c r="N49" s="94">
        <v>2</v>
      </c>
      <c r="O49" s="95">
        <v>0.2</v>
      </c>
      <c r="P49" s="96">
        <f>M49*O49</f>
        <v>0</v>
      </c>
    </row>
    <row r="50" spans="2:16" ht="24.75" customHeight="1">
      <c r="B50" s="74"/>
      <c r="C50" s="87" t="s">
        <v>317</v>
      </c>
      <c r="D50" s="88"/>
      <c r="E50" s="88"/>
      <c r="F50" s="88"/>
      <c r="G50" s="88"/>
      <c r="H50" s="88"/>
      <c r="I50" s="88"/>
      <c r="J50" s="88"/>
      <c r="K50" s="89"/>
      <c r="L50" s="77"/>
      <c r="M50" s="90">
        <f>SUM(M49:M49)</f>
        <v>0</v>
      </c>
      <c r="N50" s="97"/>
      <c r="O50" s="95"/>
      <c r="P50" s="38">
        <f>SUM(P49:P49)</f>
        <v>0</v>
      </c>
    </row>
    <row r="51" spans="2:16" ht="24.75" customHeight="1">
      <c r="B51" s="74" t="s">
        <v>318</v>
      </c>
      <c r="C51" s="75" t="s">
        <v>96</v>
      </c>
      <c r="D51" s="75"/>
      <c r="E51" s="75"/>
      <c r="F51" s="75"/>
      <c r="G51" s="75"/>
      <c r="H51" s="75"/>
      <c r="I51" s="75"/>
      <c r="J51" s="75"/>
      <c r="K51" s="76"/>
      <c r="L51" s="77"/>
      <c r="M51" s="76"/>
      <c r="N51" s="98"/>
      <c r="O51" s="95"/>
      <c r="P51" s="96"/>
    </row>
    <row r="52" spans="2:16" ht="24.75" customHeight="1">
      <c r="B52" s="74"/>
      <c r="C52" s="78" t="s">
        <v>31</v>
      </c>
      <c r="D52" s="78" t="s">
        <v>32</v>
      </c>
      <c r="E52" s="78" t="s">
        <v>241</v>
      </c>
      <c r="F52" s="79" t="s">
        <v>33</v>
      </c>
      <c r="G52" s="79" t="s">
        <v>34</v>
      </c>
      <c r="H52" s="78" t="s">
        <v>1</v>
      </c>
      <c r="I52" s="78" t="s">
        <v>35</v>
      </c>
      <c r="J52" s="78" t="s">
        <v>26</v>
      </c>
      <c r="K52" s="79" t="s">
        <v>306</v>
      </c>
      <c r="L52" s="80" t="s">
        <v>307</v>
      </c>
      <c r="M52" s="79" t="s">
        <v>36</v>
      </c>
      <c r="N52" s="93" t="s">
        <v>40</v>
      </c>
      <c r="O52" s="95"/>
      <c r="P52" s="96"/>
    </row>
    <row r="53" spans="2:16" ht="24.75" customHeight="1">
      <c r="B53" s="74"/>
      <c r="C53" s="81">
        <v>1</v>
      </c>
      <c r="D53" s="76" t="s">
        <v>319</v>
      </c>
      <c r="E53" s="82" t="s">
        <v>320</v>
      </c>
      <c r="F53" s="83" t="s">
        <v>98</v>
      </c>
      <c r="G53" s="84" t="s">
        <v>99</v>
      </c>
      <c r="H53" s="81" t="s">
        <v>106</v>
      </c>
      <c r="I53" s="76" t="s">
        <v>106</v>
      </c>
      <c r="J53" s="85"/>
      <c r="K53" s="81">
        <v>3.75</v>
      </c>
      <c r="L53" s="86">
        <v>17600</v>
      </c>
      <c r="M53" s="77">
        <f>J53*K53</f>
        <v>0</v>
      </c>
      <c r="N53" s="94">
        <v>2</v>
      </c>
      <c r="O53" s="95">
        <v>0.2</v>
      </c>
      <c r="P53" s="96">
        <f>M53*O53</f>
        <v>0</v>
      </c>
    </row>
    <row r="54" spans="2:16" ht="24.75" customHeight="1">
      <c r="B54" s="74"/>
      <c r="C54" s="87" t="s">
        <v>321</v>
      </c>
      <c r="D54" s="88"/>
      <c r="E54" s="88"/>
      <c r="F54" s="88"/>
      <c r="G54" s="88"/>
      <c r="H54" s="88"/>
      <c r="I54" s="88"/>
      <c r="J54" s="88"/>
      <c r="K54" s="89"/>
      <c r="L54" s="77"/>
      <c r="M54" s="90">
        <f>SUM(M53:M53)</f>
        <v>0</v>
      </c>
      <c r="N54" s="97"/>
      <c r="O54" s="95"/>
      <c r="P54" s="38">
        <f>SUM(P53:P53)</f>
        <v>0</v>
      </c>
    </row>
    <row r="55" spans="2:16" ht="27.75" customHeight="1">
      <c r="B55" s="49" t="s">
        <v>107</v>
      </c>
      <c r="C55" s="50" t="s">
        <v>108</v>
      </c>
      <c r="D55" s="50"/>
      <c r="E55" s="50"/>
      <c r="F55" s="50"/>
      <c r="G55" s="50"/>
      <c r="H55" s="50"/>
      <c r="I55" s="50"/>
      <c r="J55" s="50"/>
      <c r="K55" s="24"/>
      <c r="L55" s="30"/>
      <c r="M55" s="24"/>
      <c r="N55" s="31"/>
      <c r="O55" s="37"/>
      <c r="P55" s="39"/>
    </row>
    <row r="56" spans="2:16" ht="36">
      <c r="B56" s="49"/>
      <c r="C56" s="23" t="s">
        <v>31</v>
      </c>
      <c r="D56" s="23" t="s">
        <v>32</v>
      </c>
      <c r="E56" s="23" t="s">
        <v>241</v>
      </c>
      <c r="F56" s="27" t="s">
        <v>33</v>
      </c>
      <c r="G56" s="27" t="s">
        <v>34</v>
      </c>
      <c r="H56" s="23" t="s">
        <v>1</v>
      </c>
      <c r="I56" s="23" t="s">
        <v>35</v>
      </c>
      <c r="J56" s="23" t="s">
        <v>26</v>
      </c>
      <c r="K56" s="27" t="s">
        <v>27</v>
      </c>
      <c r="L56" s="44" t="s">
        <v>39</v>
      </c>
      <c r="M56" s="27" t="s">
        <v>36</v>
      </c>
      <c r="N56" s="40" t="s">
        <v>40</v>
      </c>
      <c r="O56" s="37"/>
      <c r="P56" s="39"/>
    </row>
    <row r="57" spans="2:16" ht="36">
      <c r="B57" s="49"/>
      <c r="C57" s="24">
        <v>1</v>
      </c>
      <c r="D57" s="24" t="s">
        <v>109</v>
      </c>
      <c r="E57" s="48" t="s">
        <v>261</v>
      </c>
      <c r="F57" s="28" t="s">
        <v>98</v>
      </c>
      <c r="G57" s="28" t="s">
        <v>99</v>
      </c>
      <c r="H57" s="24" t="s">
        <v>110</v>
      </c>
      <c r="I57" s="24" t="s">
        <v>106</v>
      </c>
      <c r="J57" s="24"/>
      <c r="K57" s="24">
        <v>3.61</v>
      </c>
      <c r="L57" s="46">
        <v>73200</v>
      </c>
      <c r="M57" s="30">
        <f>J57*K57</f>
        <v>0</v>
      </c>
      <c r="N57" s="41">
        <v>1</v>
      </c>
      <c r="O57" s="37">
        <v>0.2</v>
      </c>
      <c r="P57" s="39">
        <f>M57*O57</f>
        <v>0</v>
      </c>
    </row>
    <row r="58" spans="2:16" ht="21.75" customHeight="1">
      <c r="B58" s="49"/>
      <c r="C58" s="62" t="s">
        <v>111</v>
      </c>
      <c r="D58" s="63"/>
      <c r="E58" s="63"/>
      <c r="F58" s="63"/>
      <c r="G58" s="63"/>
      <c r="H58" s="63"/>
      <c r="I58" s="63"/>
      <c r="J58" s="63"/>
      <c r="K58" s="64"/>
      <c r="L58" s="30"/>
      <c r="M58" s="43">
        <f>M57</f>
        <v>0</v>
      </c>
      <c r="N58" s="31"/>
      <c r="O58" s="37"/>
      <c r="P58" s="38">
        <f>P57</f>
        <v>0</v>
      </c>
    </row>
    <row r="59" spans="2:16" ht="24" customHeight="1">
      <c r="B59" s="49" t="s">
        <v>112</v>
      </c>
      <c r="C59" s="50" t="s">
        <v>113</v>
      </c>
      <c r="D59" s="50"/>
      <c r="E59" s="50"/>
      <c r="F59" s="50"/>
      <c r="G59" s="50"/>
      <c r="H59" s="50"/>
      <c r="I59" s="50"/>
      <c r="J59" s="50"/>
      <c r="K59" s="24"/>
      <c r="L59" s="30"/>
      <c r="M59" s="24"/>
      <c r="N59" s="31"/>
      <c r="O59" s="37"/>
      <c r="P59" s="39"/>
    </row>
    <row r="60" spans="2:16" ht="36">
      <c r="B60" s="49"/>
      <c r="C60" s="23" t="s">
        <v>31</v>
      </c>
      <c r="D60" s="23" t="s">
        <v>32</v>
      </c>
      <c r="E60" s="23" t="s">
        <v>241</v>
      </c>
      <c r="F60" s="27" t="s">
        <v>33</v>
      </c>
      <c r="G60" s="27" t="s">
        <v>34</v>
      </c>
      <c r="H60" s="23" t="s">
        <v>1</v>
      </c>
      <c r="I60" s="23" t="s">
        <v>35</v>
      </c>
      <c r="J60" s="23" t="s">
        <v>26</v>
      </c>
      <c r="K60" s="27" t="s">
        <v>27</v>
      </c>
      <c r="L60" s="44" t="s">
        <v>39</v>
      </c>
      <c r="M60" s="27" t="s">
        <v>36</v>
      </c>
      <c r="N60" s="40" t="s">
        <v>40</v>
      </c>
      <c r="O60" s="37"/>
      <c r="P60" s="39"/>
    </row>
    <row r="61" spans="2:16" ht="24">
      <c r="B61" s="49"/>
      <c r="C61" s="24">
        <v>1</v>
      </c>
      <c r="D61" s="24" t="s">
        <v>114</v>
      </c>
      <c r="E61" s="48" t="s">
        <v>262</v>
      </c>
      <c r="F61" s="24" t="s">
        <v>115</v>
      </c>
      <c r="G61" s="24" t="s">
        <v>114</v>
      </c>
      <c r="H61" s="24" t="s">
        <v>106</v>
      </c>
      <c r="I61" s="24" t="s">
        <v>116</v>
      </c>
      <c r="J61" s="24"/>
      <c r="K61" s="24">
        <v>840</v>
      </c>
      <c r="L61" s="59">
        <v>682050</v>
      </c>
      <c r="M61" s="30">
        <f>J61*K61</f>
        <v>0</v>
      </c>
      <c r="N61" s="56">
        <v>1</v>
      </c>
      <c r="O61" s="37">
        <v>0.2</v>
      </c>
      <c r="P61" s="39">
        <f>M61*O61</f>
        <v>0</v>
      </c>
    </row>
    <row r="62" spans="2:16" ht="36">
      <c r="B62" s="49"/>
      <c r="C62" s="24">
        <v>2</v>
      </c>
      <c r="D62" s="24" t="s">
        <v>117</v>
      </c>
      <c r="E62" s="48" t="s">
        <v>263</v>
      </c>
      <c r="F62" s="24" t="s">
        <v>115</v>
      </c>
      <c r="G62" s="24" t="s">
        <v>118</v>
      </c>
      <c r="H62" s="24" t="s">
        <v>38</v>
      </c>
      <c r="I62" s="24" t="s">
        <v>75</v>
      </c>
      <c r="J62" s="24"/>
      <c r="K62" s="30">
        <v>19875</v>
      </c>
      <c r="L62" s="60"/>
      <c r="M62" s="30">
        <f>J62*K62</f>
        <v>0</v>
      </c>
      <c r="N62" s="57"/>
      <c r="O62" s="37">
        <v>0.2</v>
      </c>
      <c r="P62" s="39">
        <f>M62*O62</f>
        <v>0</v>
      </c>
    </row>
    <row r="63" spans="2:16" ht="36">
      <c r="B63" s="49"/>
      <c r="C63" s="24">
        <v>3</v>
      </c>
      <c r="D63" s="24" t="s">
        <v>119</v>
      </c>
      <c r="E63" s="48" t="s">
        <v>264</v>
      </c>
      <c r="F63" s="24" t="s">
        <v>115</v>
      </c>
      <c r="G63" s="24" t="s">
        <v>120</v>
      </c>
      <c r="H63" s="24" t="s">
        <v>38</v>
      </c>
      <c r="I63" s="24" t="s">
        <v>75</v>
      </c>
      <c r="J63" s="24"/>
      <c r="K63" s="30">
        <v>19875</v>
      </c>
      <c r="L63" s="61"/>
      <c r="M63" s="30">
        <f>J63*K63</f>
        <v>0</v>
      </c>
      <c r="N63" s="57"/>
      <c r="O63" s="37">
        <v>0.2</v>
      </c>
      <c r="P63" s="39">
        <f>M63*O63</f>
        <v>0</v>
      </c>
    </row>
    <row r="64" spans="2:16" ht="27.75" customHeight="1">
      <c r="B64" s="49"/>
      <c r="C64" s="62" t="s">
        <v>121</v>
      </c>
      <c r="D64" s="63"/>
      <c r="E64" s="63"/>
      <c r="F64" s="63"/>
      <c r="G64" s="63"/>
      <c r="H64" s="63"/>
      <c r="I64" s="63"/>
      <c r="J64" s="63"/>
      <c r="K64" s="64"/>
      <c r="L64" s="30"/>
      <c r="M64" s="43">
        <f>SUM(M61:M63)</f>
        <v>0</v>
      </c>
      <c r="N64" s="58"/>
      <c r="O64" s="37"/>
      <c r="P64" s="38">
        <f>SUM(P61:P63)</f>
        <v>0</v>
      </c>
    </row>
    <row r="65" spans="2:16" ht="29.25" customHeight="1">
      <c r="B65" s="49" t="s">
        <v>122</v>
      </c>
      <c r="C65" s="50" t="s">
        <v>123</v>
      </c>
      <c r="D65" s="50"/>
      <c r="E65" s="50"/>
      <c r="F65" s="50"/>
      <c r="G65" s="50"/>
      <c r="H65" s="50"/>
      <c r="I65" s="50"/>
      <c r="J65" s="50"/>
      <c r="K65" s="24"/>
      <c r="L65" s="30"/>
      <c r="M65" s="24"/>
      <c r="N65" s="31"/>
      <c r="O65" s="37"/>
      <c r="P65" s="39"/>
    </row>
    <row r="66" spans="2:16" ht="36">
      <c r="B66" s="49"/>
      <c r="C66" s="23" t="s">
        <v>31</v>
      </c>
      <c r="D66" s="23" t="s">
        <v>32</v>
      </c>
      <c r="E66" s="23" t="s">
        <v>241</v>
      </c>
      <c r="F66" s="27" t="s">
        <v>33</v>
      </c>
      <c r="G66" s="27" t="s">
        <v>34</v>
      </c>
      <c r="H66" s="23" t="s">
        <v>1</v>
      </c>
      <c r="I66" s="23" t="s">
        <v>35</v>
      </c>
      <c r="J66" s="23" t="s">
        <v>26</v>
      </c>
      <c r="K66" s="27" t="s">
        <v>27</v>
      </c>
      <c r="L66" s="44" t="s">
        <v>39</v>
      </c>
      <c r="M66" s="27" t="s">
        <v>36</v>
      </c>
      <c r="N66" s="40" t="s">
        <v>40</v>
      </c>
      <c r="O66" s="37"/>
      <c r="P66" s="39"/>
    </row>
    <row r="67" spans="2:16" ht="24">
      <c r="B67" s="49"/>
      <c r="C67" s="24">
        <v>1</v>
      </c>
      <c r="D67" s="24" t="s">
        <v>124</v>
      </c>
      <c r="E67" s="48" t="s">
        <v>265</v>
      </c>
      <c r="F67" s="28" t="s">
        <v>125</v>
      </c>
      <c r="G67" s="28" t="s">
        <v>124</v>
      </c>
      <c r="H67" s="24" t="s">
        <v>38</v>
      </c>
      <c r="I67" s="24" t="s">
        <v>126</v>
      </c>
      <c r="J67" s="24"/>
      <c r="K67" s="30">
        <v>5200</v>
      </c>
      <c r="L67" s="59">
        <v>567560</v>
      </c>
      <c r="M67" s="30">
        <f>J67*K67</f>
        <v>0</v>
      </c>
      <c r="N67" s="56">
        <v>1</v>
      </c>
      <c r="O67" s="37">
        <v>0.2</v>
      </c>
      <c r="P67" s="39">
        <f>M67*O67</f>
        <v>0</v>
      </c>
    </row>
    <row r="68" spans="2:16" ht="36">
      <c r="B68" s="49"/>
      <c r="C68" s="24">
        <v>2</v>
      </c>
      <c r="D68" s="24" t="s">
        <v>127</v>
      </c>
      <c r="E68" s="48" t="s">
        <v>266</v>
      </c>
      <c r="F68" s="28" t="s">
        <v>125</v>
      </c>
      <c r="G68" s="28" t="s">
        <v>128</v>
      </c>
      <c r="H68" s="24" t="s">
        <v>38</v>
      </c>
      <c r="I68" s="24" t="s">
        <v>129</v>
      </c>
      <c r="J68" s="24"/>
      <c r="K68" s="30">
        <v>5200</v>
      </c>
      <c r="L68" s="60"/>
      <c r="M68" s="30">
        <f aca="true" t="shared" si="2" ref="M68:M76">J68*K68</f>
        <v>0</v>
      </c>
      <c r="N68" s="57"/>
      <c r="O68" s="37">
        <v>0.2</v>
      </c>
      <c r="P68" s="39">
        <f aca="true" t="shared" si="3" ref="P68:P76">M68*O68</f>
        <v>0</v>
      </c>
    </row>
    <row r="69" spans="2:16" ht="24">
      <c r="B69" s="49"/>
      <c r="C69" s="24">
        <v>3</v>
      </c>
      <c r="D69" s="24" t="s">
        <v>130</v>
      </c>
      <c r="E69" s="48" t="s">
        <v>267</v>
      </c>
      <c r="F69" s="28" t="s">
        <v>125</v>
      </c>
      <c r="G69" s="28" t="s">
        <v>131</v>
      </c>
      <c r="H69" s="24" t="s">
        <v>38</v>
      </c>
      <c r="I69" s="24" t="s">
        <v>132</v>
      </c>
      <c r="J69" s="24"/>
      <c r="K69" s="30">
        <v>9850</v>
      </c>
      <c r="L69" s="60"/>
      <c r="M69" s="30">
        <f t="shared" si="2"/>
        <v>0</v>
      </c>
      <c r="N69" s="57"/>
      <c r="O69" s="37">
        <v>0.2</v>
      </c>
      <c r="P69" s="39">
        <f t="shared" si="3"/>
        <v>0</v>
      </c>
    </row>
    <row r="70" spans="2:16" ht="36">
      <c r="B70" s="49"/>
      <c r="C70" s="24">
        <v>4</v>
      </c>
      <c r="D70" s="24" t="s">
        <v>133</v>
      </c>
      <c r="E70" s="48" t="s">
        <v>268</v>
      </c>
      <c r="F70" s="28" t="s">
        <v>125</v>
      </c>
      <c r="G70" s="28" t="s">
        <v>134</v>
      </c>
      <c r="H70" s="24" t="s">
        <v>38</v>
      </c>
      <c r="I70" s="24" t="s">
        <v>135</v>
      </c>
      <c r="J70" s="24"/>
      <c r="K70" s="30">
        <v>26865</v>
      </c>
      <c r="L70" s="60"/>
      <c r="M70" s="30">
        <f t="shared" si="2"/>
        <v>0</v>
      </c>
      <c r="N70" s="57"/>
      <c r="O70" s="37">
        <v>0.2</v>
      </c>
      <c r="P70" s="39">
        <f t="shared" si="3"/>
        <v>0</v>
      </c>
    </row>
    <row r="71" spans="2:16" ht="36">
      <c r="B71" s="49"/>
      <c r="C71" s="24">
        <v>5</v>
      </c>
      <c r="D71" s="24" t="s">
        <v>136</v>
      </c>
      <c r="E71" s="48" t="s">
        <v>269</v>
      </c>
      <c r="F71" s="28" t="s">
        <v>125</v>
      </c>
      <c r="G71" s="28" t="s">
        <v>137</v>
      </c>
      <c r="H71" s="24" t="s">
        <v>38</v>
      </c>
      <c r="I71" s="24" t="s">
        <v>138</v>
      </c>
      <c r="J71" s="24"/>
      <c r="K71" s="30">
        <v>25500</v>
      </c>
      <c r="L71" s="60"/>
      <c r="M71" s="30">
        <f t="shared" si="2"/>
        <v>0</v>
      </c>
      <c r="N71" s="57"/>
      <c r="O71" s="37">
        <v>0.2</v>
      </c>
      <c r="P71" s="39">
        <f t="shared" si="3"/>
        <v>0</v>
      </c>
    </row>
    <row r="72" spans="2:16" ht="24">
      <c r="B72" s="49"/>
      <c r="C72" s="24">
        <v>6</v>
      </c>
      <c r="D72" s="24" t="s">
        <v>139</v>
      </c>
      <c r="E72" s="48" t="s">
        <v>270</v>
      </c>
      <c r="F72" s="28" t="s">
        <v>125</v>
      </c>
      <c r="G72" s="28" t="s">
        <v>140</v>
      </c>
      <c r="H72" s="24" t="s">
        <v>38</v>
      </c>
      <c r="I72" s="24" t="s">
        <v>141</v>
      </c>
      <c r="J72" s="24"/>
      <c r="K72" s="30">
        <v>22500</v>
      </c>
      <c r="L72" s="60"/>
      <c r="M72" s="30">
        <f t="shared" si="2"/>
        <v>0</v>
      </c>
      <c r="N72" s="57"/>
      <c r="O72" s="37">
        <v>0.2</v>
      </c>
      <c r="P72" s="39">
        <f t="shared" si="3"/>
        <v>0</v>
      </c>
    </row>
    <row r="73" spans="2:16" ht="24">
      <c r="B73" s="49"/>
      <c r="C73" s="24">
        <v>7</v>
      </c>
      <c r="D73" s="24" t="s">
        <v>142</v>
      </c>
      <c r="E73" s="48" t="s">
        <v>271</v>
      </c>
      <c r="F73" s="28" t="s">
        <v>125</v>
      </c>
      <c r="G73" s="28" t="s">
        <v>143</v>
      </c>
      <c r="H73" s="24" t="s">
        <v>38</v>
      </c>
      <c r="I73" s="24" t="s">
        <v>141</v>
      </c>
      <c r="J73" s="24"/>
      <c r="K73" s="30">
        <v>22500</v>
      </c>
      <c r="L73" s="60"/>
      <c r="M73" s="30">
        <f t="shared" si="2"/>
        <v>0</v>
      </c>
      <c r="N73" s="57"/>
      <c r="O73" s="37">
        <v>0.2</v>
      </c>
      <c r="P73" s="39">
        <f t="shared" si="3"/>
        <v>0</v>
      </c>
    </row>
    <row r="74" spans="2:16" ht="24">
      <c r="B74" s="49"/>
      <c r="C74" s="24">
        <v>8</v>
      </c>
      <c r="D74" s="24" t="s">
        <v>144</v>
      </c>
      <c r="E74" s="48" t="s">
        <v>272</v>
      </c>
      <c r="F74" s="28" t="s">
        <v>125</v>
      </c>
      <c r="G74" s="28" t="s">
        <v>145</v>
      </c>
      <c r="H74" s="24" t="s">
        <v>38</v>
      </c>
      <c r="I74" s="24" t="s">
        <v>141</v>
      </c>
      <c r="J74" s="24"/>
      <c r="K74" s="30">
        <v>22500</v>
      </c>
      <c r="L74" s="60"/>
      <c r="M74" s="30">
        <f t="shared" si="2"/>
        <v>0</v>
      </c>
      <c r="N74" s="57"/>
      <c r="O74" s="37">
        <v>0.2</v>
      </c>
      <c r="P74" s="39">
        <f t="shared" si="3"/>
        <v>0</v>
      </c>
    </row>
    <row r="75" spans="2:16" ht="24">
      <c r="B75" s="49"/>
      <c r="C75" s="24">
        <v>9</v>
      </c>
      <c r="D75" s="24" t="s">
        <v>146</v>
      </c>
      <c r="E75" s="48" t="s">
        <v>273</v>
      </c>
      <c r="F75" s="28" t="s">
        <v>125</v>
      </c>
      <c r="G75" s="28" t="s">
        <v>147</v>
      </c>
      <c r="H75" s="24" t="s">
        <v>38</v>
      </c>
      <c r="I75" s="24" t="s">
        <v>141</v>
      </c>
      <c r="J75" s="24"/>
      <c r="K75" s="30">
        <v>22500</v>
      </c>
      <c r="L75" s="60"/>
      <c r="M75" s="30">
        <f t="shared" si="2"/>
        <v>0</v>
      </c>
      <c r="N75" s="57"/>
      <c r="O75" s="37">
        <v>0.2</v>
      </c>
      <c r="P75" s="39">
        <f t="shared" si="3"/>
        <v>0</v>
      </c>
    </row>
    <row r="76" spans="2:16" ht="36">
      <c r="B76" s="49"/>
      <c r="C76" s="24">
        <v>10</v>
      </c>
      <c r="D76" s="24" t="s">
        <v>148</v>
      </c>
      <c r="E76" s="48" t="s">
        <v>274</v>
      </c>
      <c r="F76" s="28" t="s">
        <v>125</v>
      </c>
      <c r="G76" s="28" t="s">
        <v>149</v>
      </c>
      <c r="H76" s="24" t="s">
        <v>38</v>
      </c>
      <c r="I76" s="24" t="s">
        <v>141</v>
      </c>
      <c r="J76" s="24"/>
      <c r="K76" s="30">
        <v>22500</v>
      </c>
      <c r="L76" s="61"/>
      <c r="M76" s="30">
        <f t="shared" si="2"/>
        <v>0</v>
      </c>
      <c r="N76" s="57"/>
      <c r="O76" s="37">
        <v>0.2</v>
      </c>
      <c r="P76" s="39">
        <f t="shared" si="3"/>
        <v>0</v>
      </c>
    </row>
    <row r="77" spans="2:16" ht="27" customHeight="1">
      <c r="B77" s="49"/>
      <c r="C77" s="62" t="s">
        <v>150</v>
      </c>
      <c r="D77" s="63"/>
      <c r="E77" s="63"/>
      <c r="F77" s="63"/>
      <c r="G77" s="63"/>
      <c r="H77" s="63"/>
      <c r="I77" s="63"/>
      <c r="J77" s="63"/>
      <c r="K77" s="64"/>
      <c r="L77" s="30"/>
      <c r="M77" s="43">
        <f>SUM(M67:M76)</f>
        <v>0</v>
      </c>
      <c r="N77" s="58"/>
      <c r="O77" s="37"/>
      <c r="P77" s="38">
        <f>SUM(P67:P76)</f>
        <v>0</v>
      </c>
    </row>
    <row r="78" spans="2:16" ht="27" customHeight="1">
      <c r="B78" s="49" t="s">
        <v>151</v>
      </c>
      <c r="C78" s="50" t="s">
        <v>152</v>
      </c>
      <c r="D78" s="50"/>
      <c r="E78" s="50"/>
      <c r="F78" s="50"/>
      <c r="G78" s="50"/>
      <c r="H78" s="50"/>
      <c r="I78" s="50"/>
      <c r="J78" s="50"/>
      <c r="K78" s="24"/>
      <c r="L78" s="30"/>
      <c r="M78" s="24"/>
      <c r="N78" s="31"/>
      <c r="O78" s="37"/>
      <c r="P78" s="39"/>
    </row>
    <row r="79" spans="2:16" ht="36">
      <c r="B79" s="49"/>
      <c r="C79" s="23" t="s">
        <v>31</v>
      </c>
      <c r="D79" s="23" t="s">
        <v>32</v>
      </c>
      <c r="E79" s="23" t="s">
        <v>241</v>
      </c>
      <c r="F79" s="27" t="s">
        <v>33</v>
      </c>
      <c r="G79" s="27" t="s">
        <v>34</v>
      </c>
      <c r="H79" s="23" t="s">
        <v>1</v>
      </c>
      <c r="I79" s="23" t="s">
        <v>35</v>
      </c>
      <c r="J79" s="23" t="s">
        <v>26</v>
      </c>
      <c r="K79" s="27" t="s">
        <v>27</v>
      </c>
      <c r="L79" s="44" t="s">
        <v>39</v>
      </c>
      <c r="M79" s="27" t="s">
        <v>36</v>
      </c>
      <c r="N79" s="40" t="s">
        <v>40</v>
      </c>
      <c r="O79" s="37"/>
      <c r="P79" s="39"/>
    </row>
    <row r="80" spans="2:16" ht="19.5" customHeight="1">
      <c r="B80" s="49"/>
      <c r="C80" s="24">
        <v>1</v>
      </c>
      <c r="D80" s="24" t="s">
        <v>153</v>
      </c>
      <c r="E80" s="48" t="s">
        <v>275</v>
      </c>
      <c r="F80" s="28" t="s">
        <v>154</v>
      </c>
      <c r="G80" s="28" t="s">
        <v>155</v>
      </c>
      <c r="H80" s="24" t="s">
        <v>38</v>
      </c>
      <c r="I80" s="24" t="s">
        <v>156</v>
      </c>
      <c r="J80" s="24"/>
      <c r="K80" s="30">
        <v>4250</v>
      </c>
      <c r="L80" s="59">
        <v>661540</v>
      </c>
      <c r="M80" s="30">
        <f>J80*K80</f>
        <v>0</v>
      </c>
      <c r="N80" s="56">
        <v>1</v>
      </c>
      <c r="O80" s="37">
        <v>0.2</v>
      </c>
      <c r="P80" s="39">
        <f>M80*O80</f>
        <v>0</v>
      </c>
    </row>
    <row r="81" spans="2:16" ht="22.5" customHeight="1">
      <c r="B81" s="49"/>
      <c r="C81" s="24">
        <v>2</v>
      </c>
      <c r="D81" s="24" t="s">
        <v>157</v>
      </c>
      <c r="E81" s="48" t="s">
        <v>276</v>
      </c>
      <c r="F81" s="28" t="s">
        <v>154</v>
      </c>
      <c r="G81" s="28" t="s">
        <v>158</v>
      </c>
      <c r="H81" s="24" t="s">
        <v>38</v>
      </c>
      <c r="I81" s="24" t="s">
        <v>159</v>
      </c>
      <c r="J81" s="24"/>
      <c r="K81" s="30">
        <v>6950</v>
      </c>
      <c r="L81" s="60"/>
      <c r="M81" s="30">
        <f aca="true" t="shared" si="4" ref="M81:M102">J81*K81</f>
        <v>0</v>
      </c>
      <c r="N81" s="57"/>
      <c r="O81" s="37">
        <v>0.2</v>
      </c>
      <c r="P81" s="39">
        <f aca="true" t="shared" si="5" ref="P81:P102">M81*O81</f>
        <v>0</v>
      </c>
    </row>
    <row r="82" spans="2:16" ht="24">
      <c r="B82" s="49"/>
      <c r="C82" s="24">
        <v>3</v>
      </c>
      <c r="D82" s="24" t="s">
        <v>160</v>
      </c>
      <c r="E82" s="48" t="s">
        <v>277</v>
      </c>
      <c r="F82" s="28" t="s">
        <v>154</v>
      </c>
      <c r="G82" s="28" t="s">
        <v>161</v>
      </c>
      <c r="H82" s="24" t="s">
        <v>38</v>
      </c>
      <c r="I82" s="24" t="s">
        <v>162</v>
      </c>
      <c r="J82" s="24"/>
      <c r="K82" s="30">
        <v>5720</v>
      </c>
      <c r="L82" s="60"/>
      <c r="M82" s="30">
        <f t="shared" si="4"/>
        <v>0</v>
      </c>
      <c r="N82" s="57"/>
      <c r="O82" s="37">
        <v>0.2</v>
      </c>
      <c r="P82" s="39">
        <f t="shared" si="5"/>
        <v>0</v>
      </c>
    </row>
    <row r="83" spans="2:16" ht="24" customHeight="1">
      <c r="B83" s="49"/>
      <c r="C83" s="24">
        <v>4</v>
      </c>
      <c r="D83" s="24" t="s">
        <v>163</v>
      </c>
      <c r="E83" s="48" t="s">
        <v>278</v>
      </c>
      <c r="F83" s="28" t="s">
        <v>154</v>
      </c>
      <c r="G83" s="28" t="s">
        <v>164</v>
      </c>
      <c r="H83" s="24" t="s">
        <v>38</v>
      </c>
      <c r="I83" s="24" t="s">
        <v>162</v>
      </c>
      <c r="J83" s="24"/>
      <c r="K83" s="30">
        <v>13000</v>
      </c>
      <c r="L83" s="60"/>
      <c r="M83" s="30">
        <f t="shared" si="4"/>
        <v>0</v>
      </c>
      <c r="N83" s="57"/>
      <c r="O83" s="37">
        <v>0.2</v>
      </c>
      <c r="P83" s="39">
        <f t="shared" si="5"/>
        <v>0</v>
      </c>
    </row>
    <row r="84" spans="2:16" ht="24">
      <c r="B84" s="49"/>
      <c r="C84" s="24">
        <v>5</v>
      </c>
      <c r="D84" s="24" t="s">
        <v>165</v>
      </c>
      <c r="E84" s="48" t="s">
        <v>279</v>
      </c>
      <c r="F84" s="28" t="s">
        <v>154</v>
      </c>
      <c r="G84" s="28" t="s">
        <v>166</v>
      </c>
      <c r="H84" s="24" t="s">
        <v>38</v>
      </c>
      <c r="I84" s="24" t="s">
        <v>167</v>
      </c>
      <c r="J84" s="24"/>
      <c r="K84" s="30">
        <v>5450</v>
      </c>
      <c r="L84" s="60"/>
      <c r="M84" s="30">
        <f t="shared" si="4"/>
        <v>0</v>
      </c>
      <c r="N84" s="57"/>
      <c r="O84" s="37">
        <v>0.2</v>
      </c>
      <c r="P84" s="39">
        <f t="shared" si="5"/>
        <v>0</v>
      </c>
    </row>
    <row r="85" spans="2:16" ht="24">
      <c r="B85" s="49"/>
      <c r="C85" s="24">
        <v>6</v>
      </c>
      <c r="D85" s="24" t="s">
        <v>168</v>
      </c>
      <c r="E85" s="48" t="s">
        <v>280</v>
      </c>
      <c r="F85" s="28" t="s">
        <v>154</v>
      </c>
      <c r="G85" s="28" t="s">
        <v>169</v>
      </c>
      <c r="H85" s="24" t="s">
        <v>38</v>
      </c>
      <c r="I85" s="24" t="s">
        <v>167</v>
      </c>
      <c r="J85" s="24"/>
      <c r="K85" s="30">
        <v>5450</v>
      </c>
      <c r="L85" s="60"/>
      <c r="M85" s="30">
        <f t="shared" si="4"/>
        <v>0</v>
      </c>
      <c r="N85" s="57"/>
      <c r="O85" s="37">
        <v>0.2</v>
      </c>
      <c r="P85" s="39">
        <f t="shared" si="5"/>
        <v>0</v>
      </c>
    </row>
    <row r="86" spans="2:16" ht="21" customHeight="1">
      <c r="B86" s="49"/>
      <c r="C86" s="24">
        <v>7</v>
      </c>
      <c r="D86" s="24" t="s">
        <v>170</v>
      </c>
      <c r="E86" s="48" t="s">
        <v>281</v>
      </c>
      <c r="F86" s="28" t="s">
        <v>154</v>
      </c>
      <c r="G86" s="28" t="s">
        <v>171</v>
      </c>
      <c r="H86" s="24" t="s">
        <v>38</v>
      </c>
      <c r="I86" s="24" t="s">
        <v>162</v>
      </c>
      <c r="J86" s="24"/>
      <c r="K86" s="30">
        <v>3450</v>
      </c>
      <c r="L86" s="60"/>
      <c r="M86" s="30">
        <f t="shared" si="4"/>
        <v>0</v>
      </c>
      <c r="N86" s="57"/>
      <c r="O86" s="37">
        <v>0.2</v>
      </c>
      <c r="P86" s="39">
        <f t="shared" si="5"/>
        <v>0</v>
      </c>
    </row>
    <row r="87" spans="2:16" ht="21" customHeight="1">
      <c r="B87" s="49"/>
      <c r="C87" s="24">
        <v>8</v>
      </c>
      <c r="D87" s="24" t="s">
        <v>172</v>
      </c>
      <c r="E87" s="48" t="s">
        <v>282</v>
      </c>
      <c r="F87" s="28" t="s">
        <v>154</v>
      </c>
      <c r="G87" s="28" t="s">
        <v>173</v>
      </c>
      <c r="H87" s="24" t="s">
        <v>38</v>
      </c>
      <c r="I87" s="24" t="s">
        <v>174</v>
      </c>
      <c r="J87" s="24"/>
      <c r="K87" s="30">
        <v>5425</v>
      </c>
      <c r="L87" s="60"/>
      <c r="M87" s="30">
        <f t="shared" si="4"/>
        <v>0</v>
      </c>
      <c r="N87" s="57"/>
      <c r="O87" s="37">
        <v>0.2</v>
      </c>
      <c r="P87" s="39">
        <f t="shared" si="5"/>
        <v>0</v>
      </c>
    </row>
    <row r="88" spans="2:16" ht="24">
      <c r="B88" s="49"/>
      <c r="C88" s="24">
        <v>9</v>
      </c>
      <c r="D88" s="24" t="s">
        <v>175</v>
      </c>
      <c r="E88" s="48" t="s">
        <v>283</v>
      </c>
      <c r="F88" s="28" t="s">
        <v>154</v>
      </c>
      <c r="G88" s="28" t="s">
        <v>176</v>
      </c>
      <c r="H88" s="24" t="s">
        <v>38</v>
      </c>
      <c r="I88" s="24" t="s">
        <v>177</v>
      </c>
      <c r="J88" s="24"/>
      <c r="K88" s="30">
        <v>2450</v>
      </c>
      <c r="L88" s="60"/>
      <c r="M88" s="30">
        <f t="shared" si="4"/>
        <v>0</v>
      </c>
      <c r="N88" s="57"/>
      <c r="O88" s="37">
        <v>0.2</v>
      </c>
      <c r="P88" s="39">
        <f t="shared" si="5"/>
        <v>0</v>
      </c>
    </row>
    <row r="89" spans="2:16" ht="24">
      <c r="B89" s="49"/>
      <c r="C89" s="24">
        <v>10</v>
      </c>
      <c r="D89" s="24" t="s">
        <v>178</v>
      </c>
      <c r="E89" s="48" t="s">
        <v>284</v>
      </c>
      <c r="F89" s="28" t="s">
        <v>154</v>
      </c>
      <c r="G89" s="28" t="s">
        <v>179</v>
      </c>
      <c r="H89" s="24" t="s">
        <v>38</v>
      </c>
      <c r="I89" s="24" t="s">
        <v>177</v>
      </c>
      <c r="J89" s="24"/>
      <c r="K89" s="30">
        <v>2450</v>
      </c>
      <c r="L89" s="60"/>
      <c r="M89" s="30">
        <f t="shared" si="4"/>
        <v>0</v>
      </c>
      <c r="N89" s="57"/>
      <c r="O89" s="37">
        <v>0.2</v>
      </c>
      <c r="P89" s="39">
        <f t="shared" si="5"/>
        <v>0</v>
      </c>
    </row>
    <row r="90" spans="2:16" ht="24">
      <c r="B90" s="49"/>
      <c r="C90" s="24">
        <v>11</v>
      </c>
      <c r="D90" s="24" t="s">
        <v>180</v>
      </c>
      <c r="E90" s="48" t="s">
        <v>285</v>
      </c>
      <c r="F90" s="28" t="s">
        <v>154</v>
      </c>
      <c r="G90" s="28" t="s">
        <v>181</v>
      </c>
      <c r="H90" s="24" t="s">
        <v>38</v>
      </c>
      <c r="I90" s="24" t="s">
        <v>182</v>
      </c>
      <c r="J90" s="24"/>
      <c r="K90" s="30">
        <v>8450</v>
      </c>
      <c r="L90" s="60"/>
      <c r="M90" s="30">
        <f t="shared" si="4"/>
        <v>0</v>
      </c>
      <c r="N90" s="57"/>
      <c r="O90" s="37">
        <v>0.2</v>
      </c>
      <c r="P90" s="39">
        <f t="shared" si="5"/>
        <v>0</v>
      </c>
    </row>
    <row r="91" spans="2:16" ht="22.5" customHeight="1">
      <c r="B91" s="49"/>
      <c r="C91" s="24">
        <v>12</v>
      </c>
      <c r="D91" s="24" t="s">
        <v>183</v>
      </c>
      <c r="E91" s="48" t="s">
        <v>286</v>
      </c>
      <c r="F91" s="28" t="s">
        <v>154</v>
      </c>
      <c r="G91" s="28" t="s">
        <v>184</v>
      </c>
      <c r="H91" s="24" t="s">
        <v>38</v>
      </c>
      <c r="I91" s="24" t="s">
        <v>185</v>
      </c>
      <c r="J91" s="24"/>
      <c r="K91" s="30">
        <v>8250</v>
      </c>
      <c r="L91" s="60"/>
      <c r="M91" s="30">
        <f t="shared" si="4"/>
        <v>0</v>
      </c>
      <c r="N91" s="57"/>
      <c r="O91" s="37">
        <v>0.2</v>
      </c>
      <c r="P91" s="39">
        <f t="shared" si="5"/>
        <v>0</v>
      </c>
    </row>
    <row r="92" spans="2:16" ht="24">
      <c r="B92" s="49"/>
      <c r="C92" s="24">
        <v>13</v>
      </c>
      <c r="D92" s="24" t="s">
        <v>186</v>
      </c>
      <c r="E92" s="48" t="s">
        <v>287</v>
      </c>
      <c r="F92" s="28" t="s">
        <v>154</v>
      </c>
      <c r="G92" s="28" t="s">
        <v>187</v>
      </c>
      <c r="H92" s="24" t="s">
        <v>38</v>
      </c>
      <c r="I92" s="24" t="s">
        <v>188</v>
      </c>
      <c r="J92" s="24"/>
      <c r="K92" s="30">
        <v>11250</v>
      </c>
      <c r="L92" s="60"/>
      <c r="M92" s="30">
        <f t="shared" si="4"/>
        <v>0</v>
      </c>
      <c r="N92" s="57"/>
      <c r="O92" s="37">
        <v>0.2</v>
      </c>
      <c r="P92" s="39">
        <f t="shared" si="5"/>
        <v>0</v>
      </c>
    </row>
    <row r="93" spans="2:16" ht="24">
      <c r="B93" s="49"/>
      <c r="C93" s="24">
        <v>14</v>
      </c>
      <c r="D93" s="24" t="s">
        <v>189</v>
      </c>
      <c r="E93" s="48" t="s">
        <v>288</v>
      </c>
      <c r="F93" s="28" t="s">
        <v>154</v>
      </c>
      <c r="G93" s="28" t="s">
        <v>190</v>
      </c>
      <c r="H93" s="24" t="s">
        <v>38</v>
      </c>
      <c r="I93" s="24" t="s">
        <v>191</v>
      </c>
      <c r="J93" s="24"/>
      <c r="K93" s="30">
        <v>7250</v>
      </c>
      <c r="L93" s="60"/>
      <c r="M93" s="30">
        <f t="shared" si="4"/>
        <v>0</v>
      </c>
      <c r="N93" s="57"/>
      <c r="O93" s="37">
        <v>0.2</v>
      </c>
      <c r="P93" s="39">
        <f t="shared" si="5"/>
        <v>0</v>
      </c>
    </row>
    <row r="94" spans="2:16" ht="24">
      <c r="B94" s="49"/>
      <c r="C94" s="24">
        <v>15</v>
      </c>
      <c r="D94" s="24" t="s">
        <v>192</v>
      </c>
      <c r="E94" s="48" t="s">
        <v>289</v>
      </c>
      <c r="F94" s="28" t="s">
        <v>154</v>
      </c>
      <c r="G94" s="28" t="s">
        <v>193</v>
      </c>
      <c r="H94" s="24" t="s">
        <v>38</v>
      </c>
      <c r="I94" s="24" t="s">
        <v>191</v>
      </c>
      <c r="J94" s="24"/>
      <c r="K94" s="30">
        <v>7250</v>
      </c>
      <c r="L94" s="60"/>
      <c r="M94" s="30">
        <f t="shared" si="4"/>
        <v>0</v>
      </c>
      <c r="N94" s="57"/>
      <c r="O94" s="37">
        <v>0.2</v>
      </c>
      <c r="P94" s="39">
        <f t="shared" si="5"/>
        <v>0</v>
      </c>
    </row>
    <row r="95" spans="2:16" ht="24">
      <c r="B95" s="49"/>
      <c r="C95" s="24">
        <v>16</v>
      </c>
      <c r="D95" s="24" t="s">
        <v>194</v>
      </c>
      <c r="E95" s="48" t="s">
        <v>290</v>
      </c>
      <c r="F95" s="28" t="s">
        <v>154</v>
      </c>
      <c r="G95" s="28" t="s">
        <v>195</v>
      </c>
      <c r="H95" s="24" t="s">
        <v>38</v>
      </c>
      <c r="I95" s="24" t="s">
        <v>196</v>
      </c>
      <c r="J95" s="24"/>
      <c r="K95" s="30">
        <v>7250</v>
      </c>
      <c r="L95" s="60"/>
      <c r="M95" s="30">
        <f t="shared" si="4"/>
        <v>0</v>
      </c>
      <c r="N95" s="57"/>
      <c r="O95" s="37">
        <v>0.2</v>
      </c>
      <c r="P95" s="39">
        <f t="shared" si="5"/>
        <v>0</v>
      </c>
    </row>
    <row r="96" spans="2:16" ht="24">
      <c r="B96" s="49"/>
      <c r="C96" s="24">
        <v>17</v>
      </c>
      <c r="D96" s="24" t="s">
        <v>197</v>
      </c>
      <c r="E96" s="48" t="s">
        <v>291</v>
      </c>
      <c r="F96" s="28" t="s">
        <v>154</v>
      </c>
      <c r="G96" s="28" t="s">
        <v>198</v>
      </c>
      <c r="H96" s="24" t="s">
        <v>38</v>
      </c>
      <c r="I96" s="24" t="s">
        <v>199</v>
      </c>
      <c r="J96" s="24"/>
      <c r="K96" s="30">
        <v>30500</v>
      </c>
      <c r="L96" s="60"/>
      <c r="M96" s="30">
        <f t="shared" si="4"/>
        <v>0</v>
      </c>
      <c r="N96" s="57"/>
      <c r="O96" s="37">
        <v>0.2</v>
      </c>
      <c r="P96" s="39">
        <f t="shared" si="5"/>
        <v>0</v>
      </c>
    </row>
    <row r="97" spans="2:16" ht="22.5" customHeight="1">
      <c r="B97" s="49"/>
      <c r="C97" s="24">
        <v>18</v>
      </c>
      <c r="D97" s="24" t="s">
        <v>200</v>
      </c>
      <c r="E97" s="48" t="s">
        <v>292</v>
      </c>
      <c r="F97" s="28" t="s">
        <v>154</v>
      </c>
      <c r="G97" s="28" t="s">
        <v>201</v>
      </c>
      <c r="H97" s="24" t="s">
        <v>38</v>
      </c>
      <c r="I97" s="24" t="s">
        <v>202</v>
      </c>
      <c r="J97" s="24"/>
      <c r="K97" s="30">
        <v>3900</v>
      </c>
      <c r="L97" s="60"/>
      <c r="M97" s="30">
        <f t="shared" si="4"/>
        <v>0</v>
      </c>
      <c r="N97" s="57"/>
      <c r="O97" s="37">
        <v>0.2</v>
      </c>
      <c r="P97" s="39">
        <f t="shared" si="5"/>
        <v>0</v>
      </c>
    </row>
    <row r="98" spans="2:16" ht="23.25" customHeight="1">
      <c r="B98" s="49"/>
      <c r="C98" s="24">
        <v>19</v>
      </c>
      <c r="D98" s="24" t="s">
        <v>203</v>
      </c>
      <c r="E98" s="48" t="s">
        <v>293</v>
      </c>
      <c r="F98" s="28" t="s">
        <v>154</v>
      </c>
      <c r="G98" s="28" t="s">
        <v>203</v>
      </c>
      <c r="H98" s="24" t="s">
        <v>38</v>
      </c>
      <c r="I98" s="24" t="s">
        <v>204</v>
      </c>
      <c r="J98" s="24"/>
      <c r="K98" s="30">
        <v>4200</v>
      </c>
      <c r="L98" s="60"/>
      <c r="M98" s="30">
        <f t="shared" si="4"/>
        <v>0</v>
      </c>
      <c r="N98" s="57"/>
      <c r="O98" s="37">
        <v>0.2</v>
      </c>
      <c r="P98" s="39">
        <f t="shared" si="5"/>
        <v>0</v>
      </c>
    </row>
    <row r="99" spans="2:16" ht="22.5" customHeight="1">
      <c r="B99" s="49"/>
      <c r="C99" s="24">
        <v>20</v>
      </c>
      <c r="D99" s="24" t="s">
        <v>205</v>
      </c>
      <c r="E99" s="48" t="s">
        <v>294</v>
      </c>
      <c r="F99" s="28" t="s">
        <v>154</v>
      </c>
      <c r="G99" s="28" t="s">
        <v>206</v>
      </c>
      <c r="H99" s="24" t="s">
        <v>38</v>
      </c>
      <c r="I99" s="24" t="s">
        <v>207</v>
      </c>
      <c r="J99" s="24"/>
      <c r="K99" s="30">
        <v>1540</v>
      </c>
      <c r="L99" s="60"/>
      <c r="M99" s="30">
        <f t="shared" si="4"/>
        <v>0</v>
      </c>
      <c r="N99" s="57"/>
      <c r="O99" s="37">
        <v>0.2</v>
      </c>
      <c r="P99" s="39">
        <f t="shared" si="5"/>
        <v>0</v>
      </c>
    </row>
    <row r="100" spans="2:16" ht="24">
      <c r="B100" s="49"/>
      <c r="C100" s="24">
        <v>21</v>
      </c>
      <c r="D100" s="24" t="s">
        <v>208</v>
      </c>
      <c r="E100" s="48" t="s">
        <v>295</v>
      </c>
      <c r="F100" s="28" t="s">
        <v>154</v>
      </c>
      <c r="G100" s="28" t="s">
        <v>209</v>
      </c>
      <c r="H100" s="24" t="s">
        <v>38</v>
      </c>
      <c r="I100" s="24" t="s">
        <v>207</v>
      </c>
      <c r="J100" s="24"/>
      <c r="K100" s="30">
        <v>3250</v>
      </c>
      <c r="L100" s="60"/>
      <c r="M100" s="30">
        <f t="shared" si="4"/>
        <v>0</v>
      </c>
      <c r="N100" s="57"/>
      <c r="O100" s="37">
        <v>0.2</v>
      </c>
      <c r="P100" s="39">
        <f t="shared" si="5"/>
        <v>0</v>
      </c>
    </row>
    <row r="101" spans="2:16" ht="24">
      <c r="B101" s="49"/>
      <c r="C101" s="24">
        <v>22</v>
      </c>
      <c r="D101" s="24" t="s">
        <v>210</v>
      </c>
      <c r="E101" s="48" t="s">
        <v>296</v>
      </c>
      <c r="F101" s="28" t="s">
        <v>154</v>
      </c>
      <c r="G101" s="28" t="s">
        <v>211</v>
      </c>
      <c r="H101" s="24" t="s">
        <v>38</v>
      </c>
      <c r="I101" s="24" t="s">
        <v>54</v>
      </c>
      <c r="J101" s="24"/>
      <c r="K101" s="30">
        <v>3750</v>
      </c>
      <c r="L101" s="60"/>
      <c r="M101" s="30">
        <f t="shared" si="4"/>
        <v>0</v>
      </c>
      <c r="N101" s="57"/>
      <c r="O101" s="37">
        <v>0.2</v>
      </c>
      <c r="P101" s="39">
        <f t="shared" si="5"/>
        <v>0</v>
      </c>
    </row>
    <row r="102" spans="2:16" ht="36">
      <c r="B102" s="49"/>
      <c r="C102" s="24">
        <v>23</v>
      </c>
      <c r="D102" s="24" t="s">
        <v>212</v>
      </c>
      <c r="E102" s="48" t="s">
        <v>297</v>
      </c>
      <c r="F102" s="28" t="s">
        <v>154</v>
      </c>
      <c r="G102" s="28" t="s">
        <v>213</v>
      </c>
      <c r="H102" s="24" t="s">
        <v>38</v>
      </c>
      <c r="I102" s="24" t="s">
        <v>167</v>
      </c>
      <c r="J102" s="24"/>
      <c r="K102" s="30">
        <v>3450</v>
      </c>
      <c r="L102" s="61"/>
      <c r="M102" s="30">
        <f t="shared" si="4"/>
        <v>0</v>
      </c>
      <c r="N102" s="57"/>
      <c r="O102" s="37">
        <v>0.2</v>
      </c>
      <c r="P102" s="39">
        <f t="shared" si="5"/>
        <v>0</v>
      </c>
    </row>
    <row r="103" spans="2:16" ht="23.25" customHeight="1">
      <c r="B103" s="49"/>
      <c r="C103" s="62" t="s">
        <v>214</v>
      </c>
      <c r="D103" s="63"/>
      <c r="E103" s="63"/>
      <c r="F103" s="63"/>
      <c r="G103" s="63"/>
      <c r="H103" s="63"/>
      <c r="I103" s="63"/>
      <c r="J103" s="63"/>
      <c r="K103" s="64"/>
      <c r="L103" s="30"/>
      <c r="M103" s="43">
        <f>SUM(M80:M102)</f>
        <v>0</v>
      </c>
      <c r="N103" s="58"/>
      <c r="O103" s="37"/>
      <c r="P103" s="38">
        <f>SUM(P80:P102)</f>
        <v>0</v>
      </c>
    </row>
    <row r="104" spans="2:16" ht="20.25" customHeight="1">
      <c r="B104" s="49" t="s">
        <v>215</v>
      </c>
      <c r="C104" s="50" t="s">
        <v>216</v>
      </c>
      <c r="D104" s="50"/>
      <c r="E104" s="50"/>
      <c r="F104" s="50"/>
      <c r="G104" s="50"/>
      <c r="H104" s="50"/>
      <c r="I104" s="50"/>
      <c r="J104" s="50"/>
      <c r="K104" s="24"/>
      <c r="L104" s="30"/>
      <c r="M104" s="24"/>
      <c r="N104" s="31"/>
      <c r="O104" s="37"/>
      <c r="P104" s="39"/>
    </row>
    <row r="105" spans="2:16" ht="34.5" customHeight="1">
      <c r="B105" s="49"/>
      <c r="C105" s="32" t="s">
        <v>31</v>
      </c>
      <c r="D105" s="32" t="s">
        <v>32</v>
      </c>
      <c r="E105" s="32" t="s">
        <v>241</v>
      </c>
      <c r="F105" s="33" t="s">
        <v>33</v>
      </c>
      <c r="G105" s="33" t="s">
        <v>34</v>
      </c>
      <c r="H105" s="32" t="s">
        <v>1</v>
      </c>
      <c r="I105" s="32" t="s">
        <v>35</v>
      </c>
      <c r="J105" s="32" t="s">
        <v>26</v>
      </c>
      <c r="K105" s="33" t="s">
        <v>27</v>
      </c>
      <c r="L105" s="45" t="s">
        <v>39</v>
      </c>
      <c r="M105" s="33" t="s">
        <v>36</v>
      </c>
      <c r="N105" s="42" t="s">
        <v>40</v>
      </c>
      <c r="O105" s="37"/>
      <c r="P105" s="39"/>
    </row>
    <row r="106" spans="2:16" ht="48">
      <c r="B106" s="49"/>
      <c r="C106" s="24">
        <v>1</v>
      </c>
      <c r="D106" s="24" t="s">
        <v>217</v>
      </c>
      <c r="E106" s="48" t="s">
        <v>298</v>
      </c>
      <c r="F106" s="24" t="s">
        <v>218</v>
      </c>
      <c r="G106" s="29" t="s">
        <v>219</v>
      </c>
      <c r="H106" s="24" t="s">
        <v>38</v>
      </c>
      <c r="I106" s="24" t="s">
        <v>220</v>
      </c>
      <c r="J106" s="24"/>
      <c r="K106" s="30">
        <v>17900</v>
      </c>
      <c r="L106" s="59">
        <v>1242500</v>
      </c>
      <c r="M106" s="30">
        <f>J106*K106</f>
        <v>0</v>
      </c>
      <c r="N106" s="56">
        <v>1</v>
      </c>
      <c r="O106" s="37">
        <v>0.2</v>
      </c>
      <c r="P106" s="39">
        <f>M106*O106</f>
        <v>0</v>
      </c>
    </row>
    <row r="107" spans="2:16" ht="24">
      <c r="B107" s="49"/>
      <c r="C107" s="24">
        <v>2</v>
      </c>
      <c r="D107" s="24" t="s">
        <v>221</v>
      </c>
      <c r="E107" s="48" t="s">
        <v>299</v>
      </c>
      <c r="F107" s="24" t="s">
        <v>218</v>
      </c>
      <c r="G107" s="29" t="s">
        <v>222</v>
      </c>
      <c r="H107" s="24" t="s">
        <v>38</v>
      </c>
      <c r="I107" s="24" t="s">
        <v>223</v>
      </c>
      <c r="J107" s="24"/>
      <c r="K107" s="30">
        <v>1700</v>
      </c>
      <c r="L107" s="60"/>
      <c r="M107" s="30">
        <f aca="true" t="shared" si="6" ref="M107:M112">J107*K107</f>
        <v>0</v>
      </c>
      <c r="N107" s="57"/>
      <c r="O107" s="37">
        <v>0.2</v>
      </c>
      <c r="P107" s="39">
        <f aca="true" t="shared" si="7" ref="P107:P112">M107*O107</f>
        <v>0</v>
      </c>
    </row>
    <row r="108" spans="2:16" ht="43.5" customHeight="1">
      <c r="B108" s="49"/>
      <c r="C108" s="24">
        <v>3</v>
      </c>
      <c r="D108" s="24" t="s">
        <v>224</v>
      </c>
      <c r="E108" s="48" t="s">
        <v>300</v>
      </c>
      <c r="F108" s="24" t="s">
        <v>218</v>
      </c>
      <c r="G108" s="29" t="s">
        <v>225</v>
      </c>
      <c r="H108" s="24" t="s">
        <v>106</v>
      </c>
      <c r="I108" s="24" t="s">
        <v>226</v>
      </c>
      <c r="J108" s="24"/>
      <c r="K108" s="30">
        <v>12800</v>
      </c>
      <c r="L108" s="60"/>
      <c r="M108" s="30">
        <f t="shared" si="6"/>
        <v>0</v>
      </c>
      <c r="N108" s="57"/>
      <c r="O108" s="37">
        <v>0.2</v>
      </c>
      <c r="P108" s="39">
        <f t="shared" si="7"/>
        <v>0</v>
      </c>
    </row>
    <row r="109" spans="2:16" ht="21.75" customHeight="1">
      <c r="B109" s="49"/>
      <c r="C109" s="24">
        <v>4</v>
      </c>
      <c r="D109" s="24" t="s">
        <v>227</v>
      </c>
      <c r="E109" s="48" t="s">
        <v>301</v>
      </c>
      <c r="F109" s="24" t="s">
        <v>218</v>
      </c>
      <c r="G109" s="29" t="s">
        <v>228</v>
      </c>
      <c r="H109" s="24" t="s">
        <v>38</v>
      </c>
      <c r="I109" s="24" t="s">
        <v>229</v>
      </c>
      <c r="J109" s="24"/>
      <c r="K109" s="30">
        <v>6100</v>
      </c>
      <c r="L109" s="60"/>
      <c r="M109" s="30">
        <f t="shared" si="6"/>
        <v>0</v>
      </c>
      <c r="N109" s="57"/>
      <c r="O109" s="37">
        <v>0.2</v>
      </c>
      <c r="P109" s="39">
        <f t="shared" si="7"/>
        <v>0</v>
      </c>
    </row>
    <row r="110" spans="2:16" ht="26.25" customHeight="1">
      <c r="B110" s="49"/>
      <c r="C110" s="24">
        <v>5</v>
      </c>
      <c r="D110" s="24" t="s">
        <v>230</v>
      </c>
      <c r="E110" s="48" t="s">
        <v>302</v>
      </c>
      <c r="F110" s="24" t="s">
        <v>218</v>
      </c>
      <c r="G110" s="29" t="s">
        <v>231</v>
      </c>
      <c r="H110" s="24" t="s">
        <v>38</v>
      </c>
      <c r="I110" s="24" t="s">
        <v>229</v>
      </c>
      <c r="J110" s="24"/>
      <c r="K110" s="30">
        <v>6100</v>
      </c>
      <c r="L110" s="60"/>
      <c r="M110" s="30">
        <f t="shared" si="6"/>
        <v>0</v>
      </c>
      <c r="N110" s="57"/>
      <c r="O110" s="37">
        <v>0.2</v>
      </c>
      <c r="P110" s="39">
        <f t="shared" si="7"/>
        <v>0</v>
      </c>
    </row>
    <row r="111" spans="2:16" ht="36">
      <c r="B111" s="49"/>
      <c r="C111" s="24">
        <v>6</v>
      </c>
      <c r="D111" s="24" t="s">
        <v>232</v>
      </c>
      <c r="E111" s="48" t="s">
        <v>303</v>
      </c>
      <c r="F111" s="24" t="s">
        <v>218</v>
      </c>
      <c r="G111" s="29" t="s">
        <v>233</v>
      </c>
      <c r="H111" s="24" t="s">
        <v>38</v>
      </c>
      <c r="I111" s="24" t="s">
        <v>234</v>
      </c>
      <c r="J111" s="24"/>
      <c r="K111" s="30">
        <v>3370</v>
      </c>
      <c r="L111" s="60"/>
      <c r="M111" s="30">
        <f t="shared" si="6"/>
        <v>0</v>
      </c>
      <c r="N111" s="57"/>
      <c r="O111" s="37">
        <v>0.2</v>
      </c>
      <c r="P111" s="39">
        <f t="shared" si="7"/>
        <v>0</v>
      </c>
    </row>
    <row r="112" spans="2:16" ht="23.25" customHeight="1">
      <c r="B112" s="49"/>
      <c r="C112" s="24">
        <v>7</v>
      </c>
      <c r="D112" s="24" t="s">
        <v>235</v>
      </c>
      <c r="E112" s="48" t="s">
        <v>304</v>
      </c>
      <c r="F112" s="24" t="s">
        <v>218</v>
      </c>
      <c r="G112" s="29" t="s">
        <v>235</v>
      </c>
      <c r="H112" s="24" t="s">
        <v>106</v>
      </c>
      <c r="I112" s="24">
        <v>1</v>
      </c>
      <c r="J112" s="24"/>
      <c r="K112" s="24">
        <v>450</v>
      </c>
      <c r="L112" s="60"/>
      <c r="M112" s="30">
        <f t="shared" si="6"/>
        <v>0</v>
      </c>
      <c r="N112" s="57"/>
      <c r="O112" s="37">
        <v>0.2</v>
      </c>
      <c r="P112" s="39">
        <f t="shared" si="7"/>
        <v>0</v>
      </c>
    </row>
    <row r="113" spans="2:16" ht="24" customHeight="1">
      <c r="B113" s="49"/>
      <c r="C113" s="62" t="s">
        <v>236</v>
      </c>
      <c r="D113" s="63"/>
      <c r="E113" s="63"/>
      <c r="F113" s="63"/>
      <c r="G113" s="63"/>
      <c r="H113" s="63"/>
      <c r="I113" s="63"/>
      <c r="J113" s="63"/>
      <c r="K113" s="64"/>
      <c r="L113" s="61"/>
      <c r="M113" s="43">
        <f>SUM(M106:M112)</f>
        <v>0</v>
      </c>
      <c r="N113" s="58"/>
      <c r="O113" s="37"/>
      <c r="P113" s="38">
        <f>SUM(P106:P112)</f>
        <v>0</v>
      </c>
    </row>
    <row r="114" spans="2:16" ht="24.75" customHeight="1">
      <c r="B114" s="53" t="s">
        <v>239</v>
      </c>
      <c r="C114" s="54"/>
      <c r="D114" s="54"/>
      <c r="E114" s="54"/>
      <c r="F114" s="54"/>
      <c r="G114" s="54"/>
      <c r="H114" s="54"/>
      <c r="I114" s="54"/>
      <c r="J114" s="54"/>
      <c r="K114" s="55"/>
      <c r="L114" s="44">
        <f>L10+L18+L27+L35+L41+L45+L49+L53+L57+L61+L67+L80+L106</f>
        <v>10386070</v>
      </c>
      <c r="M114" s="47">
        <f>M15+M24+M32+M38+M42+M46+M50+M54+M58+M64+M77+M103+M113</f>
        <v>0</v>
      </c>
      <c r="N114" s="40">
        <f>AVERAGE(N10,N18,N27,N35,N41,N45,N49,N53,N57,N61,N67,N80,N106)</f>
        <v>1.3076923076923077</v>
      </c>
      <c r="O114" s="22"/>
      <c r="P114" s="39"/>
    </row>
    <row r="115" spans="2:16" ht="24.75" customHeight="1">
      <c r="B115" s="53" t="s">
        <v>25</v>
      </c>
      <c r="C115" s="54"/>
      <c r="D115" s="54"/>
      <c r="E115" s="54"/>
      <c r="F115" s="54"/>
      <c r="G115" s="54"/>
      <c r="H115" s="54"/>
      <c r="I115" s="54"/>
      <c r="J115" s="54"/>
      <c r="K115" s="55"/>
      <c r="L115" s="44"/>
      <c r="M115" s="47">
        <f>P15+P24+P32+P38+P42+P46+P50+P54+P58+P64+P77+P103+P113</f>
        <v>0</v>
      </c>
      <c r="N115" s="25"/>
      <c r="O115" s="22"/>
      <c r="P115" s="39"/>
    </row>
    <row r="116" spans="2:16" ht="24.75" customHeight="1">
      <c r="B116" s="53" t="s">
        <v>240</v>
      </c>
      <c r="C116" s="54"/>
      <c r="D116" s="54"/>
      <c r="E116" s="54"/>
      <c r="F116" s="54"/>
      <c r="G116" s="54"/>
      <c r="H116" s="54"/>
      <c r="I116" s="54"/>
      <c r="J116" s="54"/>
      <c r="K116" s="55"/>
      <c r="L116" s="44"/>
      <c r="M116" s="47">
        <f>SUM(M114:M115)</f>
        <v>0</v>
      </c>
      <c r="N116" s="25"/>
      <c r="O116" s="22"/>
      <c r="P116" s="39"/>
    </row>
  </sheetData>
  <sheetProtection/>
  <mergeCells count="65">
    <mergeCell ref="B51:B54"/>
    <mergeCell ref="C51:J51"/>
    <mergeCell ref="C54:K54"/>
    <mergeCell ref="N41:N42"/>
    <mergeCell ref="N45:N46"/>
    <mergeCell ref="N49:N50"/>
    <mergeCell ref="N53:N54"/>
    <mergeCell ref="C39:J39"/>
    <mergeCell ref="C42:K42"/>
    <mergeCell ref="B43:B46"/>
    <mergeCell ref="C43:J43"/>
    <mergeCell ref="C46:K46"/>
    <mergeCell ref="B47:B50"/>
    <mergeCell ref="C47:J47"/>
    <mergeCell ref="C50:K50"/>
    <mergeCell ref="D7:N7"/>
    <mergeCell ref="L10:L14"/>
    <mergeCell ref="L18:L23"/>
    <mergeCell ref="L27:L31"/>
    <mergeCell ref="L35:L37"/>
    <mergeCell ref="L61:L63"/>
    <mergeCell ref="C15:K15"/>
    <mergeCell ref="C24:K24"/>
    <mergeCell ref="C32:K32"/>
    <mergeCell ref="C38:K38"/>
    <mergeCell ref="N61:N64"/>
    <mergeCell ref="N67:N77"/>
    <mergeCell ref="B104:B113"/>
    <mergeCell ref="C104:J104"/>
    <mergeCell ref="N10:N15"/>
    <mergeCell ref="N27:N32"/>
    <mergeCell ref="N18:N24"/>
    <mergeCell ref="N35:N38"/>
    <mergeCell ref="N80:N103"/>
    <mergeCell ref="L67:L76"/>
    <mergeCell ref="N106:N113"/>
    <mergeCell ref="L106:L113"/>
    <mergeCell ref="B65:B77"/>
    <mergeCell ref="C65:J65"/>
    <mergeCell ref="B78:B103"/>
    <mergeCell ref="C78:J78"/>
    <mergeCell ref="C113:K113"/>
    <mergeCell ref="L80:L102"/>
    <mergeCell ref="C77:K77"/>
    <mergeCell ref="C103:K103"/>
    <mergeCell ref="C16:J16"/>
    <mergeCell ref="B114:K114"/>
    <mergeCell ref="B115:K115"/>
    <mergeCell ref="B55:B58"/>
    <mergeCell ref="C55:J55"/>
    <mergeCell ref="B59:B64"/>
    <mergeCell ref="C59:J59"/>
    <mergeCell ref="C58:K58"/>
    <mergeCell ref="C64:K64"/>
    <mergeCell ref="B39:B42"/>
    <mergeCell ref="B8:B15"/>
    <mergeCell ref="C8:J8"/>
    <mergeCell ref="B2:N2"/>
    <mergeCell ref="B4:J4"/>
    <mergeCell ref="B116:K116"/>
    <mergeCell ref="B25:B32"/>
    <mergeCell ref="C25:J25"/>
    <mergeCell ref="B33:B38"/>
    <mergeCell ref="C33:J33"/>
    <mergeCell ref="B16:B24"/>
  </mergeCells>
  <printOptions/>
  <pageMargins left="0.196850393700787" right="0.196850393700787" top="0" bottom="0" header="0" footer="0"/>
  <pageSetup fitToHeight="0" fitToWidth="1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21"/>
  <sheetViews>
    <sheetView zoomScalePageLayoutView="0" workbookViewId="0" topLeftCell="A1">
      <selection activeCell="F14" sqref="F14"/>
    </sheetView>
  </sheetViews>
  <sheetFormatPr defaultColWidth="9.140625" defaultRowHeight="12.75"/>
  <cols>
    <col min="2" max="2" width="25.7109375" style="0" customWidth="1"/>
    <col min="3" max="3" width="31.57421875" style="0" customWidth="1"/>
    <col min="5" max="5" width="22.8515625" style="0" customWidth="1"/>
    <col min="6" max="6" width="22.7109375" style="0" customWidth="1"/>
    <col min="7" max="7" width="22.8515625" style="0" customWidth="1"/>
  </cols>
  <sheetData>
    <row r="2" spans="2:7" ht="12.75">
      <c r="B2" s="20" t="s">
        <v>24</v>
      </c>
      <c r="C2" s="1"/>
      <c r="D2" s="1"/>
      <c r="E2" s="2" t="s">
        <v>42</v>
      </c>
      <c r="F2" s="3"/>
      <c r="G2" s="3"/>
    </row>
    <row r="4" spans="2:7" ht="13.5" thickBot="1">
      <c r="B4" s="3"/>
      <c r="C4" s="3"/>
      <c r="D4" s="3"/>
      <c r="E4" s="3"/>
      <c r="F4" s="3"/>
      <c r="G4" s="3"/>
    </row>
    <row r="5" spans="2:7" ht="24.75" thickBot="1">
      <c r="B5" s="4" t="s">
        <v>2</v>
      </c>
      <c r="C5" s="5" t="s">
        <v>28</v>
      </c>
      <c r="D5" s="3"/>
      <c r="E5" s="6" t="s">
        <v>3</v>
      </c>
      <c r="F5" s="7" t="s">
        <v>4</v>
      </c>
      <c r="G5" s="8" t="s">
        <v>5</v>
      </c>
    </row>
    <row r="6" spans="2:7" ht="15" thickBot="1">
      <c r="B6" s="9"/>
      <c r="C6" s="10"/>
      <c r="D6" s="3"/>
      <c r="E6" s="11">
        <f>'SUPERLAB d.o.o. - specifikacija'!L114</f>
        <v>10386070</v>
      </c>
      <c r="F6" s="11">
        <f>'SUPERLAB d.o.o. - specifikacija'!M114</f>
        <v>0</v>
      </c>
      <c r="G6" s="12">
        <f>'SUPERLAB d.o.o. - specifikacija'!M116</f>
        <v>0</v>
      </c>
    </row>
    <row r="7" spans="2:7" ht="24.75" customHeight="1" thickBot="1">
      <c r="B7" s="4" t="s">
        <v>6</v>
      </c>
      <c r="C7" s="13" t="s">
        <v>7</v>
      </c>
      <c r="D7" s="3"/>
      <c r="E7" s="71" t="s">
        <v>8</v>
      </c>
      <c r="F7" s="72"/>
      <c r="G7" s="73"/>
    </row>
    <row r="8" spans="2:7" ht="20.25" customHeight="1" thickBot="1">
      <c r="B8" s="9"/>
      <c r="C8" s="10"/>
      <c r="D8" s="3"/>
      <c r="E8" s="14">
        <f>E6/1000</f>
        <v>10386.07</v>
      </c>
      <c r="F8" s="14">
        <f>F6/1000</f>
        <v>0</v>
      </c>
      <c r="G8" s="15">
        <f>G6/1000</f>
        <v>0</v>
      </c>
    </row>
    <row r="9" spans="2:7" ht="15">
      <c r="B9" s="4" t="s">
        <v>9</v>
      </c>
      <c r="C9" s="13" t="s">
        <v>10</v>
      </c>
      <c r="D9" s="3"/>
      <c r="E9" s="10"/>
      <c r="F9" s="10"/>
      <c r="G9" s="16"/>
    </row>
    <row r="10" spans="2:7" ht="14.25">
      <c r="B10" s="9"/>
      <c r="C10" s="10"/>
      <c r="D10" s="3"/>
      <c r="E10" s="10"/>
      <c r="F10" s="10"/>
      <c r="G10" s="16"/>
    </row>
    <row r="11" spans="2:7" ht="15">
      <c r="B11" s="4" t="s">
        <v>11</v>
      </c>
      <c r="C11" s="13" t="s">
        <v>12</v>
      </c>
      <c r="D11" s="3"/>
      <c r="E11" s="10"/>
      <c r="F11" s="10"/>
      <c r="G11" s="16"/>
    </row>
    <row r="12" spans="2:7" ht="14.25">
      <c r="B12" s="9"/>
      <c r="C12" s="10"/>
      <c r="D12" s="3"/>
      <c r="E12" s="3"/>
      <c r="F12" s="3"/>
      <c r="G12" s="16"/>
    </row>
    <row r="13" spans="2:7" ht="15">
      <c r="B13" s="4" t="s">
        <v>0</v>
      </c>
      <c r="C13" s="13" t="s">
        <v>13</v>
      </c>
      <c r="D13" s="3"/>
      <c r="E13" s="17" t="s">
        <v>14</v>
      </c>
      <c r="F13" s="18">
        <f>'SUPERLAB d.o.o. - specifikacija'!N114</f>
        <v>1.3076923076923077</v>
      </c>
      <c r="G13" s="16"/>
    </row>
    <row r="14" spans="2:7" ht="14.25">
      <c r="B14" s="9"/>
      <c r="C14" s="10"/>
      <c r="D14" s="3"/>
      <c r="E14" s="10"/>
      <c r="F14" s="10"/>
      <c r="G14" s="16"/>
    </row>
    <row r="15" spans="2:7" ht="25.5">
      <c r="B15" s="4" t="s">
        <v>15</v>
      </c>
      <c r="C15" s="5" t="s">
        <v>16</v>
      </c>
      <c r="D15" s="3"/>
      <c r="E15" s="17" t="s">
        <v>17</v>
      </c>
      <c r="F15" s="13" t="s">
        <v>23</v>
      </c>
      <c r="G15" s="3"/>
    </row>
    <row r="16" spans="2:7" ht="14.25">
      <c r="B16" s="9"/>
      <c r="C16" s="10"/>
      <c r="D16" s="3"/>
      <c r="E16" s="3"/>
      <c r="F16" s="3"/>
      <c r="G16" s="3"/>
    </row>
    <row r="17" spans="2:7" ht="15">
      <c r="B17" s="4" t="s">
        <v>18</v>
      </c>
      <c r="C17" s="5" t="s">
        <v>29</v>
      </c>
      <c r="D17" s="3"/>
      <c r="E17" s="3"/>
      <c r="F17" s="3"/>
      <c r="G17" s="3"/>
    </row>
    <row r="18" spans="2:7" ht="14.25">
      <c r="B18" s="9"/>
      <c r="C18" s="10"/>
      <c r="D18" s="3"/>
      <c r="E18" s="3"/>
      <c r="F18" s="3"/>
      <c r="G18" s="3"/>
    </row>
    <row r="19" spans="2:3" ht="15">
      <c r="B19" s="4" t="s">
        <v>19</v>
      </c>
      <c r="C19" s="5" t="s">
        <v>20</v>
      </c>
    </row>
    <row r="20" spans="2:3" ht="14.25">
      <c r="B20" s="9"/>
      <c r="C20" s="10"/>
    </row>
    <row r="21" spans="2:3" ht="15">
      <c r="B21" s="4" t="s">
        <v>21</v>
      </c>
      <c r="C21" s="19" t="s">
        <v>30</v>
      </c>
    </row>
  </sheetData>
  <sheetProtection/>
  <mergeCells count="1">
    <mergeCell ref="E7:G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lela.petrovic</dc:creator>
  <cp:keywords/>
  <dc:description/>
  <cp:lastModifiedBy>antic</cp:lastModifiedBy>
  <cp:lastPrinted>2020-04-03T12:35:40Z</cp:lastPrinted>
  <dcterms:created xsi:type="dcterms:W3CDTF">2014-01-17T13:07:43Z</dcterms:created>
  <dcterms:modified xsi:type="dcterms:W3CDTF">2020-05-04T09:30:05Z</dcterms:modified>
  <cp:category/>
  <cp:version/>
  <cp:contentType/>
  <cp:contentStatus/>
</cp:coreProperties>
</file>