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<sst xmlns="http://schemas.openxmlformats.org/spreadsheetml/2006/main" count="76" uniqueCount="67">
  <si>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</si>
  <si>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</si>
  <si>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</si>
  <si>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</si>
  <si>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</si>
  <si>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</si>
  <si>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</si>
  <si>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</si>
  <si>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</si>
  <si>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</si>
  <si>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</si>
  <si>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</si>
  <si>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</si>
  <si>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</si>
  <si>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</si>
  <si>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</si>
  <si>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</si>
  <si>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</si>
  <si>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</si>
  <si>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</si>
  <si>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</si>
  <si>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</si>
  <si>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</si>
  <si>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</si>
  <si>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</si>
  <si>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</si>
  <si>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</si>
  <si>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</si>
  <si>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</si>
  <si>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</si>
  <si>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</si>
  <si>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</si>
  <si>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</si>
  <si>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</si>
  <si>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</si>
  <si>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</si>
  <si>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</si>
  <si>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</si>
  <si>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100 mg</t>
  </si>
  <si>
    <t>Јачина лека</t>
  </si>
  <si>
    <t>УКУПНА ВРЕДНОСТ БЕЗ ПДВ-А</t>
  </si>
  <si>
    <t>УКУПНА ВРЕДНОСТ СА ПДВ-ОМ</t>
  </si>
  <si>
    <t>INPHARM CO D.O.O.</t>
  </si>
  <si>
    <t>INPHARM CO D.O.O</t>
  </si>
  <si>
    <t>epoetin alfa - referentni lek</t>
  </si>
  <si>
    <t>0069152</t>
  </si>
  <si>
    <t>Eprex®</t>
  </si>
  <si>
    <t>2000 i.j.</t>
  </si>
  <si>
    <t>bevacizumab 100 mg i 400 mg</t>
  </si>
  <si>
    <t>0039401</t>
  </si>
  <si>
    <t>Avastin®</t>
  </si>
  <si>
    <t>bočica</t>
  </si>
  <si>
    <t>0039400</t>
  </si>
  <si>
    <t>400 mg</t>
  </si>
  <si>
    <t>0014302</t>
  </si>
  <si>
    <t>0014305</t>
  </si>
  <si>
    <t>ustekinumab 45 mg</t>
  </si>
  <si>
    <t>ustekinumab 90 mg</t>
  </si>
  <si>
    <t>Stelara®</t>
  </si>
  <si>
    <t>45 mg</t>
  </si>
  <si>
    <t>90 mg</t>
  </si>
  <si>
    <t>Укупно за партију 19</t>
  </si>
  <si>
    <t>404-1-110/20-41</t>
  </si>
  <si>
    <t xml:space="preserve">Лекови са Листе Ц Листе лекова </t>
  </si>
  <si>
    <t>ROCHE DIAGNOSTICS GMBH, Nemačka</t>
  </si>
  <si>
    <t>JANSSEN BIOLOGICS B.V., Holandija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</si>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</sst>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51" fillId="35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hailo.minic\Desktop\OS%20za%20C%20listu\1.%20inpharm%20CO-gotovo-szb\inpharm%20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CILAG AG, Švajcarska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P9" sqref="P9"/>
    </sheetView>
  </sheetViews>
  <sheetFormatPr defaultColWidth="21.00390625" defaultRowHeight="15"/>
  <cols>
    <col min="1" max="1" width="6.8515625" style="23" customWidth="1"/>
    <col min="2" max="2" width="18.5742187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1" customHeight="1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39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24">
      <c r="A5" s="54">
        <v>1</v>
      </c>
      <c r="B5" s="55" t="s">
        <v>44</v>
      </c>
      <c r="C5" s="56" t="s">
        <v>45</v>
      </c>
      <c r="D5" s="6" t="s">
        <v>46</v>
      </c>
      <c r="E5" s="6" t="str">
        <f>'[1]Sheet1'!$E$2</f>
        <v>CILAG AG, Švajcarska</v>
      </c>
      <c r="F5" s="57" t="s">
        <v>35</v>
      </c>
      <c r="G5" s="57" t="s">
        <v>47</v>
      </c>
      <c r="H5" s="57" t="s">
        <v>36</v>
      </c>
      <c r="I5" s="36"/>
      <c r="J5" s="53">
        <v>1194.7</v>
      </c>
      <c r="K5" s="51">
        <v>1196.66</v>
      </c>
      <c r="L5" s="38">
        <f>K5*I5</f>
        <v>0</v>
      </c>
      <c r="M5" s="37">
        <f>J5*I5</f>
        <v>0</v>
      </c>
      <c r="N5" s="68">
        <v>2</v>
      </c>
    </row>
    <row r="6" spans="1:14" ht="48">
      <c r="A6" s="78">
        <v>19</v>
      </c>
      <c r="B6" s="79" t="s">
        <v>48</v>
      </c>
      <c r="C6" s="56" t="s">
        <v>49</v>
      </c>
      <c r="D6" s="6" t="s">
        <v>50</v>
      </c>
      <c r="E6" s="6" t="s">
        <v>64</v>
      </c>
      <c r="F6" s="80" t="s">
        <v>23</v>
      </c>
      <c r="G6" s="57" t="s">
        <v>38</v>
      </c>
      <c r="H6" s="57" t="s">
        <v>51</v>
      </c>
      <c r="I6" s="58"/>
      <c r="J6" s="37">
        <v>31143.1</v>
      </c>
      <c r="K6" s="51">
        <v>31143.1</v>
      </c>
      <c r="L6" s="38">
        <f>K6*I6</f>
        <v>0</v>
      </c>
      <c r="M6" s="37">
        <f>I6*J6</f>
        <v>0</v>
      </c>
      <c r="N6" s="68">
        <v>1</v>
      </c>
    </row>
    <row r="7" spans="1:14" s="49" customFormat="1" ht="48">
      <c r="A7" s="78"/>
      <c r="B7" s="79"/>
      <c r="C7" s="56" t="s">
        <v>52</v>
      </c>
      <c r="D7" s="6" t="s">
        <v>50</v>
      </c>
      <c r="E7" s="6" t="s">
        <v>64</v>
      </c>
      <c r="F7" s="80"/>
      <c r="G7" s="57" t="s">
        <v>53</v>
      </c>
      <c r="H7" s="57" t="s">
        <v>51</v>
      </c>
      <c r="I7" s="58"/>
      <c r="J7" s="37">
        <v>124728.2</v>
      </c>
      <c r="K7" s="51">
        <v>124728.2</v>
      </c>
      <c r="L7" s="38">
        <f>K7*I7</f>
        <v>0</v>
      </c>
      <c r="M7" s="37">
        <f>I7*J7</f>
        <v>0</v>
      </c>
      <c r="N7" s="68">
        <v>1</v>
      </c>
    </row>
    <row r="8" spans="1:14" s="49" customFormat="1" ht="24" customHeight="1">
      <c r="A8" s="78"/>
      <c r="B8" s="79"/>
      <c r="C8" s="81" t="s">
        <v>61</v>
      </c>
      <c r="D8" s="81"/>
      <c r="E8" s="81"/>
      <c r="F8" s="81"/>
      <c r="G8" s="81"/>
      <c r="H8" s="81"/>
      <c r="I8" s="81"/>
      <c r="J8" s="53"/>
      <c r="K8" s="51"/>
      <c r="L8" s="38">
        <f>L6+L7</f>
        <v>0</v>
      </c>
      <c r="M8" s="37">
        <f>M6+M7</f>
        <v>0</v>
      </c>
      <c r="N8" s="68">
        <v>1</v>
      </c>
    </row>
    <row r="9" spans="1:14" s="60" customFormat="1" ht="34.5" customHeight="1">
      <c r="A9" s="61">
        <v>46</v>
      </c>
      <c r="B9" s="63" t="s">
        <v>56</v>
      </c>
      <c r="C9" s="62" t="s">
        <v>54</v>
      </c>
      <c r="D9" s="63" t="s">
        <v>58</v>
      </c>
      <c r="E9" s="70" t="s">
        <v>65</v>
      </c>
      <c r="F9" s="63" t="s">
        <v>35</v>
      </c>
      <c r="G9" s="63" t="s">
        <v>59</v>
      </c>
      <c r="H9" s="63" t="s">
        <v>36</v>
      </c>
      <c r="I9" s="69"/>
      <c r="J9" s="65">
        <v>253917</v>
      </c>
      <c r="K9" s="64">
        <v>255295.6</v>
      </c>
      <c r="L9" s="38">
        <f>I9*K9</f>
        <v>0</v>
      </c>
      <c r="M9" s="37">
        <f>I9*J9</f>
        <v>0</v>
      </c>
      <c r="N9" s="68">
        <v>1</v>
      </c>
    </row>
    <row r="10" spans="1:14" s="60" customFormat="1" ht="43.5" customHeight="1">
      <c r="A10" s="61">
        <v>47</v>
      </c>
      <c r="B10" s="63" t="s">
        <v>57</v>
      </c>
      <c r="C10" s="62" t="s">
        <v>55</v>
      </c>
      <c r="D10" s="63" t="s">
        <v>58</v>
      </c>
      <c r="E10" s="70" t="s">
        <v>65</v>
      </c>
      <c r="F10" s="63" t="s">
        <v>35</v>
      </c>
      <c r="G10" s="63" t="s">
        <v>60</v>
      </c>
      <c r="H10" s="63" t="s">
        <v>36</v>
      </c>
      <c r="I10" s="69"/>
      <c r="J10" s="65">
        <v>253917</v>
      </c>
      <c r="K10" s="64">
        <v>255295.6</v>
      </c>
      <c r="L10" s="38">
        <f>I10*K10</f>
        <v>0</v>
      </c>
      <c r="M10" s="37">
        <f>I10*J10</f>
        <v>0</v>
      </c>
      <c r="N10" s="68">
        <v>1</v>
      </c>
    </row>
    <row r="11" spans="1:14" s="40" customFormat="1" ht="18.75" customHeight="1">
      <c r="A11" s="74" t="s">
        <v>40</v>
      </c>
      <c r="B11" s="75"/>
      <c r="C11" s="75"/>
      <c r="D11" s="75"/>
      <c r="E11" s="75"/>
      <c r="F11" s="75"/>
      <c r="G11" s="75"/>
      <c r="H11" s="72"/>
      <c r="I11" s="72"/>
      <c r="J11" s="76"/>
      <c r="K11" s="39"/>
      <c r="L11" s="48">
        <f>L5+L6+L7+L9+L10</f>
        <v>0</v>
      </c>
      <c r="M11" s="48">
        <f>M5+M6+M7+M9+M10</f>
        <v>0</v>
      </c>
      <c r="N11" s="67">
        <f>AVERAGE(N5:N10)</f>
        <v>1.1666666666666667</v>
      </c>
    </row>
    <row r="12" spans="1:14" s="40" customFormat="1" ht="21.75" customHeight="1">
      <c r="A12" s="71" t="s">
        <v>37</v>
      </c>
      <c r="B12" s="72"/>
      <c r="C12" s="72"/>
      <c r="D12" s="72"/>
      <c r="E12" s="72"/>
      <c r="F12" s="72"/>
      <c r="G12" s="72"/>
      <c r="H12" s="72"/>
      <c r="I12" s="72"/>
      <c r="J12" s="73"/>
      <c r="K12" s="39"/>
      <c r="L12" s="48">
        <f>L11*0.1</f>
        <v>0</v>
      </c>
      <c r="M12" s="48">
        <f>M11*0.1</f>
        <v>0</v>
      </c>
      <c r="N12" s="66"/>
    </row>
    <row r="13" spans="1:14" s="40" customFormat="1" ht="21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72"/>
      <c r="J13" s="73"/>
      <c r="K13" s="39"/>
      <c r="L13" s="48">
        <f>SUM(L11:L12)</f>
        <v>0</v>
      </c>
      <c r="M13" s="48">
        <f>SUM(M11:M12)</f>
        <v>0</v>
      </c>
      <c r="N13" s="66"/>
    </row>
    <row r="14" ht="12">
      <c r="G14" s="41"/>
    </row>
    <row r="15" spans="1:13" s="40" customFormat="1" ht="15.75" customHeight="1">
      <c r="A15" s="42"/>
      <c r="C15" s="43"/>
      <c r="D15" s="43"/>
      <c r="E15" s="43"/>
      <c r="F15" s="43"/>
      <c r="G15" s="43"/>
      <c r="H15" s="44"/>
      <c r="I15" s="45"/>
      <c r="J15" s="46"/>
      <c r="K15" s="46"/>
      <c r="L15" s="46"/>
      <c r="M15" s="47"/>
    </row>
  </sheetData>
  <sheetProtection/>
  <mergeCells count="9">
    <mergeCell ref="A12:J12"/>
    <mergeCell ref="A13:J13"/>
    <mergeCell ref="A11:J11"/>
    <mergeCell ref="A1:M1"/>
    <mergeCell ref="A2:M2"/>
    <mergeCell ref="A6:A8"/>
    <mergeCell ref="B6:B8"/>
    <mergeCell ref="F6:F7"/>
    <mergeCell ref="C8:I8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43</v>
      </c>
    </row>
    <row r="4" ht="15" thickBot="1"/>
    <row r="5" spans="2:7" ht="24.75" thickBot="1">
      <c r="B5" s="2" t="s">
        <v>5</v>
      </c>
      <c r="C5" s="3" t="s">
        <v>62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specifikacija!L11</f>
        <v>0</v>
      </c>
      <c r="F6" s="13">
        <f>specifikacija!M11</f>
        <v>0</v>
      </c>
      <c r="G6" s="14">
        <f>specifikacija!M13</f>
        <v>0</v>
      </c>
    </row>
    <row r="7" spans="2:7" ht="36.75" customHeight="1" thickBot="1">
      <c r="B7" s="2" t="s">
        <v>6</v>
      </c>
      <c r="C7" s="21" t="s">
        <v>19</v>
      </c>
      <c r="E7" s="82" t="s">
        <v>4</v>
      </c>
      <c r="F7" s="83"/>
      <c r="G7" s="84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specifikacija!N11</f>
        <v>1.1666666666666667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63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66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2021-05-20T15:18:43Z</dcterms:modified>
  <cp:category/>
  <cp:version/>
  <cp:contentType/>
  <cp:contentStatus/>
</cp:coreProperties>
</file>