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Merck" sheetId="1" r:id="rId1"/>
    <sheet name="Obrazac KVI" sheetId="2" r:id="rId2"/>
  </sheets>
  <definedNames>
    <definedName name="_xlnm.Print_Area" localSheetId="0">'Merck'!$A$1:$M$13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<sst xmlns="http://schemas.openxmlformats.org/spreadsheetml/2006/main" count="80" uniqueCount="70">
  <si>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</si>
  <si>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</si>
  <si>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</si>
  <si>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</si>
  <si>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</si>
  <si>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</si>
  <si>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</si>
  <si>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</si>
  <si>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</si>
  <si>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</si>
  <si>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</si>
  <si>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</si>
  <si>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</si>
  <si>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</si>
  <si>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</si>
  <si>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</si>
  <si>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</si>
  <si>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</si>
  <si>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</si>
  <si>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</si>
  <si>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</si>
  <si>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</si>
  <si>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</si>
  <si>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</si>
  <si>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</si>
  <si>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</si>
  <si>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</si>
  <si>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</si>
  <si>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</si>
  <si>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</si>
  <si>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</si>
  <si>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</si>
  <si>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</si>
  <si>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</si>
  <si>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</si>
  <si>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</si>
  <si>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</si>
  <si>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</si>
  <si>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</si>
  <si>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</si>
  <si>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</si>
  <si>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БРОЈ ПОНУДА ПО ПАРТИЈИ</t>
  </si>
  <si>
    <t>Лекови са Листе Б и Листе Д Листе лекова</t>
  </si>
  <si>
    <t>rastvor za injekciju</t>
  </si>
  <si>
    <t>progesteron, vaginalni gel</t>
  </si>
  <si>
    <t>4137040</t>
  </si>
  <si>
    <t>Crinone ®</t>
  </si>
  <si>
    <t>Central Pharma(Contract Packing) LTD, Velika Britanija, Bedfordshire, Caxton Road</t>
  </si>
  <si>
    <t>vaginalni gel</t>
  </si>
  <si>
    <t>8%, 1,125 g</t>
  </si>
  <si>
    <t>aplikator</t>
  </si>
  <si>
    <t xml:space="preserve">folitropin alfa 75 i.j.                                      </t>
  </si>
  <si>
    <t>0044250</t>
  </si>
  <si>
    <t>Gonal-f   ®</t>
  </si>
  <si>
    <t>Merck Serono S.P.A., Italija, Modugno, Via Delle Magnolie 15 (loc.frazione Yona Indutriale)</t>
  </si>
  <si>
    <t>75 i.j./ml</t>
  </si>
  <si>
    <t>injekcioni špric</t>
  </si>
  <si>
    <t xml:space="preserve">folitropin alfa 300 i.j.                                      </t>
  </si>
  <si>
    <t>0044251</t>
  </si>
  <si>
    <t>300 i.j./0,5 ml</t>
  </si>
  <si>
    <t>pen sa uloškom</t>
  </si>
  <si>
    <t xml:space="preserve">folitropin alfa 450 i.j.                                      </t>
  </si>
  <si>
    <t>0044252</t>
  </si>
  <si>
    <t xml:space="preserve"> 450 i.j./0,75 ml</t>
  </si>
  <si>
    <t xml:space="preserve">folitropin alfa 900 i.j.                                      </t>
  </si>
  <si>
    <t>0044253</t>
  </si>
  <si>
    <t>900 i.j./1,5 ml</t>
  </si>
  <si>
    <t>Назив добављача:  Merck d.o.o.</t>
  </si>
  <si>
    <t>Merck d.o.o.</t>
  </si>
  <si>
    <t>prašak i rastvarač za rastvor za injekciju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</si>
</sst>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8.421875" style="0" customWidth="1"/>
    <col min="2" max="2" width="12.8515625" style="0" customWidth="1"/>
    <col min="3" max="3" width="9.8515625" style="0" customWidth="1"/>
    <col min="4" max="4" width="18.421875" style="0" customWidth="1"/>
    <col min="5" max="5" width="20.00390625" style="0" customWidth="1"/>
    <col min="6" max="6" width="14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40" t="s">
        <v>67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33" t="s">
        <v>0</v>
      </c>
      <c r="B5" s="33" t="s">
        <v>1</v>
      </c>
      <c r="C5" s="34" t="s">
        <v>37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5" t="s">
        <v>7</v>
      </c>
      <c r="J5" s="35" t="s">
        <v>35</v>
      </c>
      <c r="K5" s="36" t="s">
        <v>8</v>
      </c>
      <c r="L5" s="35" t="s">
        <v>36</v>
      </c>
      <c r="M5" s="35" t="s">
        <v>9</v>
      </c>
      <c r="N5" s="35" t="s">
        <v>41</v>
      </c>
      <c r="O5"/>
    </row>
    <row r="6" spans="1:14" s="1" customFormat="1" ht="60">
      <c r="A6" s="27">
        <v>175</v>
      </c>
      <c r="B6" s="27" t="s">
        <v>44</v>
      </c>
      <c r="C6" s="28" t="s">
        <v>45</v>
      </c>
      <c r="D6" s="27" t="s">
        <v>46</v>
      </c>
      <c r="E6" s="27" t="s">
        <v>47</v>
      </c>
      <c r="F6" s="27" t="s">
        <v>48</v>
      </c>
      <c r="G6" s="27" t="s">
        <v>49</v>
      </c>
      <c r="H6" s="27" t="s">
        <v>50</v>
      </c>
      <c r="I6" s="32"/>
      <c r="J6" s="37">
        <v>259.84</v>
      </c>
      <c r="K6" s="26">
        <v>259.84</v>
      </c>
      <c r="L6" s="37">
        <f>I6*J6</f>
        <v>0</v>
      </c>
      <c r="M6" s="39">
        <f>I6*K6</f>
        <v>0</v>
      </c>
      <c r="N6" s="32">
        <v>1</v>
      </c>
    </row>
    <row r="7" spans="1:14" s="1" customFormat="1" ht="60">
      <c r="A7" s="27">
        <v>179</v>
      </c>
      <c r="B7" s="27" t="s">
        <v>51</v>
      </c>
      <c r="C7" s="28" t="s">
        <v>52</v>
      </c>
      <c r="D7" s="27" t="s">
        <v>53</v>
      </c>
      <c r="E7" s="27" t="s">
        <v>54</v>
      </c>
      <c r="F7" s="27" t="s">
        <v>69</v>
      </c>
      <c r="G7" s="27" t="s">
        <v>55</v>
      </c>
      <c r="H7" s="27" t="s">
        <v>56</v>
      </c>
      <c r="I7" s="32"/>
      <c r="J7" s="37">
        <v>2708</v>
      </c>
      <c r="K7" s="26">
        <v>2708</v>
      </c>
      <c r="L7" s="37">
        <f>I7*J7</f>
        <v>0</v>
      </c>
      <c r="M7" s="39">
        <f>I7*K7</f>
        <v>0</v>
      </c>
      <c r="N7" s="32">
        <v>1</v>
      </c>
    </row>
    <row r="8" spans="1:14" s="1" customFormat="1" ht="60">
      <c r="A8" s="27">
        <v>180</v>
      </c>
      <c r="B8" s="27" t="s">
        <v>57</v>
      </c>
      <c r="C8" s="28" t="s">
        <v>58</v>
      </c>
      <c r="D8" s="27" t="s">
        <v>53</v>
      </c>
      <c r="E8" s="27" t="s">
        <v>54</v>
      </c>
      <c r="F8" s="27" t="s">
        <v>43</v>
      </c>
      <c r="G8" s="27" t="s">
        <v>59</v>
      </c>
      <c r="H8" s="27" t="s">
        <v>60</v>
      </c>
      <c r="I8" s="32"/>
      <c r="J8" s="37">
        <v>11125.1</v>
      </c>
      <c r="K8" s="26">
        <v>11125.1</v>
      </c>
      <c r="L8" s="37">
        <f>I8*J8</f>
        <v>0</v>
      </c>
      <c r="M8" s="39">
        <f>I8*K8</f>
        <v>0</v>
      </c>
      <c r="N8" s="32">
        <v>1</v>
      </c>
    </row>
    <row r="9" spans="1:14" s="1" customFormat="1" ht="60">
      <c r="A9" s="27">
        <v>181</v>
      </c>
      <c r="B9" s="27" t="s">
        <v>61</v>
      </c>
      <c r="C9" s="28" t="s">
        <v>62</v>
      </c>
      <c r="D9" s="27" t="s">
        <v>53</v>
      </c>
      <c r="E9" s="27" t="s">
        <v>54</v>
      </c>
      <c r="F9" s="27" t="s">
        <v>43</v>
      </c>
      <c r="G9" s="27" t="s">
        <v>63</v>
      </c>
      <c r="H9" s="27" t="s">
        <v>60</v>
      </c>
      <c r="I9" s="32"/>
      <c r="J9" s="37">
        <v>16584.4</v>
      </c>
      <c r="K9" s="26">
        <v>16584.4</v>
      </c>
      <c r="L9" s="37">
        <f>I9*J9</f>
        <v>0</v>
      </c>
      <c r="M9" s="39">
        <f>I9*K9</f>
        <v>0</v>
      </c>
      <c r="N9" s="32">
        <v>1</v>
      </c>
    </row>
    <row r="10" spans="1:14" s="1" customFormat="1" ht="60">
      <c r="A10" s="27">
        <v>182</v>
      </c>
      <c r="B10" s="27" t="s">
        <v>64</v>
      </c>
      <c r="C10" s="28" t="s">
        <v>65</v>
      </c>
      <c r="D10" s="27" t="s">
        <v>53</v>
      </c>
      <c r="E10" s="27" t="s">
        <v>54</v>
      </c>
      <c r="F10" s="27" t="s">
        <v>43</v>
      </c>
      <c r="G10" s="27" t="s">
        <v>66</v>
      </c>
      <c r="H10" s="27" t="s">
        <v>60</v>
      </c>
      <c r="I10" s="32"/>
      <c r="J10" s="37">
        <v>33133.9</v>
      </c>
      <c r="K10" s="26">
        <v>33133.9</v>
      </c>
      <c r="L10" s="37">
        <f>I10*J10</f>
        <v>0</v>
      </c>
      <c r="M10" s="39">
        <f>I10*K10</f>
        <v>0</v>
      </c>
      <c r="N10" s="32">
        <v>1</v>
      </c>
    </row>
    <row r="11" spans="1:14" s="1" customFormat="1" ht="15.75" customHeight="1">
      <c r="A11" s="41" t="s">
        <v>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29"/>
      <c r="M11" s="29">
        <f>SUM(M6:M10)</f>
        <v>0</v>
      </c>
      <c r="N11" s="38">
        <v>0.1</v>
      </c>
    </row>
    <row r="12" spans="1:14" ht="15.75" customHeight="1">
      <c r="A12" s="42" t="s">
        <v>10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0"/>
      <c r="M12" s="30">
        <f>M11*N11</f>
        <v>0</v>
      </c>
      <c r="N12" s="2"/>
    </row>
    <row r="13" spans="1:14" ht="15.75" customHeight="1">
      <c r="A13" s="42" t="s">
        <v>39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30"/>
      <c r="M13" s="30">
        <f>M11+M12</f>
        <v>0</v>
      </c>
      <c r="N13" s="2"/>
    </row>
  </sheetData>
  <sheetProtection/>
  <mergeCells count="4">
    <mergeCell ref="A11:K11"/>
    <mergeCell ref="A13:K13"/>
    <mergeCell ref="A12:K12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11</v>
      </c>
      <c r="C2" s="3"/>
      <c r="D2" s="3"/>
      <c r="E2" s="4" t="s">
        <v>68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40</v>
      </c>
      <c r="D5" s="5"/>
      <c r="E5" s="8" t="s">
        <v>13</v>
      </c>
      <c r="F5" s="9" t="s">
        <v>14</v>
      </c>
      <c r="G5" s="10" t="s">
        <v>15</v>
      </c>
    </row>
    <row r="6" spans="2:7" ht="15.75" thickBot="1">
      <c r="B6" s="11"/>
      <c r="C6" s="12"/>
      <c r="D6" s="5"/>
      <c r="E6" s="13">
        <f>SUM(Merck!L6:L10)</f>
        <v>0</v>
      </c>
      <c r="F6" s="13">
        <f>SUM(Merck!M6:M10)</f>
        <v>0</v>
      </c>
      <c r="G6" s="14">
        <f>F6*1.1</f>
        <v>0</v>
      </c>
    </row>
    <row r="7" spans="2:7" ht="24.75" thickBot="1">
      <c r="B7" s="6" t="s">
        <v>16</v>
      </c>
      <c r="C7" s="15" t="s">
        <v>17</v>
      </c>
      <c r="D7" s="5"/>
      <c r="E7" s="44" t="s">
        <v>18</v>
      </c>
      <c r="F7" s="45"/>
      <c r="G7" s="46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23</v>
      </c>
      <c r="C13" s="15" t="s">
        <v>24</v>
      </c>
      <c r="D13" s="5"/>
      <c r="E13" s="19" t="s">
        <v>25</v>
      </c>
      <c r="F13" s="20">
        <f>SUBTOTAL(101,Merck!N6:N10)</f>
        <v>1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26</v>
      </c>
      <c r="C15" s="7" t="s">
        <v>27</v>
      </c>
      <c r="D15" s="5"/>
      <c r="E15" s="19" t="s">
        <v>28</v>
      </c>
      <c r="F15" s="15" t="s">
        <v>29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30</v>
      </c>
      <c r="C17" s="7" t="s">
        <v>42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31</v>
      </c>
      <c r="C19" s="7" t="s">
        <v>32</v>
      </c>
    </row>
    <row r="20" spans="2:3" ht="15">
      <c r="B20" s="11"/>
      <c r="C20" s="12"/>
    </row>
    <row r="21" spans="2:3" ht="15">
      <c r="B21" s="6" t="s">
        <v>33</v>
      </c>
      <c r="C21" s="31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2016-09-01T07:12:45Z</cp:lastPrinted>
  <dcterms:created xsi:type="dcterms:W3CDTF">2016-01-05T12:06:43Z</dcterms:created>
  <dcterms:modified xsi:type="dcterms:W3CDTF">2016-09-02T12:56:31Z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