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 Pharmaswiss d.o.o" sheetId="1" r:id="rId1"/>
    <sheet name="Obrazac KVI" sheetId="2" r:id="rId2"/>
  </sheets>
  <externalReferences>
    <externalReference r:id="rId5"/>
  </externalReference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<sst xmlns="http://schemas.openxmlformats.org/spreadsheetml/2006/main" count="143" uniqueCount="128">
  <si>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</si>
  <si>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</si>
  <si>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</si>
  <si>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</si>
  <si>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</si>
  <si>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</si>
  <si>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</si>
  <si>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</si>
  <si>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</si>
  <si>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</si>
  <si>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</si>
  <si>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rastvor za infuziju</t>
  </si>
  <si>
    <t>boca staklena</t>
  </si>
  <si>
    <t>boca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</si>
  <si>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</si>
  <si>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</si>
  <si>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</si>
  <si>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</si>
  <si>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</si>
  <si>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</si>
  <si>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</si>
  <si>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</si>
  <si>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</si>
  <si>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</si>
  <si>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</si>
  <si>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</si>
  <si>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</si>
  <si>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</si>
  <si>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</si>
  <si>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</si>
  <si>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</si>
  <si>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</si>
  <si>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</si>
  <si>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</si>
  <si>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</si>
  <si>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</si>
  <si>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</si>
  <si>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</si>
  <si>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</si>
  <si>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</si>
  <si>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</si>
  <si>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</si>
  <si>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</si>
  <si>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404-1-110/16-34</t>
  </si>
  <si>
    <t>emulzija za infuziju</t>
  </si>
  <si>
    <t>ml</t>
  </si>
  <si>
    <t>koncentrat za rastvor za infuziju</t>
  </si>
  <si>
    <t>Назив добављача:  Pharmaswiss d.o.o.</t>
  </si>
  <si>
    <t>Pharmaswiss  d.o.o.</t>
  </si>
  <si>
    <t>palonosetron 0,25 mg</t>
  </si>
  <si>
    <t>Aloxi®</t>
  </si>
  <si>
    <t>PharmaSwiss d.o.o.</t>
  </si>
  <si>
    <t>rastvor za injekciju</t>
  </si>
  <si>
    <t>0,25 mg/5 ml</t>
  </si>
  <si>
    <t>bočica staklena</t>
  </si>
  <si>
    <t xml:space="preserve">makrogol 4000 </t>
  </si>
  <si>
    <t>Fortrans®</t>
  </si>
  <si>
    <t>Beaufour Ipsen Industrie</t>
  </si>
  <si>
    <t>prašak za oralni rastvor</t>
  </si>
  <si>
    <t xml:space="preserve">74 g </t>
  </si>
  <si>
    <t>kesica</t>
  </si>
  <si>
    <t>retinol, fitomenadion, ergokalciferol, tokoferol (135,3 mcg/ml + 20 mcg/ml + 1 mcg/ml + 0,64 mg/ml)</t>
  </si>
  <si>
    <t>Vitalipid N Infant</t>
  </si>
  <si>
    <t>Fresenius Kabi AB</t>
  </si>
  <si>
    <t>koncentrat za emulziju za infuziju</t>
  </si>
  <si>
    <t>10 ml (135,3 mcg/ml + 20 mcg/ml + 1 mcg/ml + 0,64 mg/ml)</t>
  </si>
  <si>
    <t>ampula</t>
  </si>
  <si>
    <t>retinol, fitomenadion, ergokalciferol, tokoferol (194,1 mcg/ml + 15 mcg/ml + 0,5 mcg/ml + 0,91 mg/ml)</t>
  </si>
  <si>
    <t>Vitalipid N Adult</t>
  </si>
  <si>
    <t>10 ml (194,1 mcg/ml + 15 mcg/ml + 0,5 mcg/ml + 0,91 mg/ml)</t>
  </si>
  <si>
    <t>antitrombin III 500 i.j.</t>
  </si>
  <si>
    <t>0062170 0062161 0062163</t>
  </si>
  <si>
    <t xml:space="preserve">Kybernin®P 500 Antitrombin III Baxter            Atenativ ®500 </t>
  </si>
  <si>
    <t xml:space="preserve">CSL Behring GMBH          Baxter AG Octapharma AB </t>
  </si>
  <si>
    <t>prašak i rastvarač za rastvor za injekciju/infuziju</t>
  </si>
  <si>
    <t>500 i.j.</t>
  </si>
  <si>
    <t>bočica/liobočica</t>
  </si>
  <si>
    <t>streptokinaza 1.500.000 i.j.</t>
  </si>
  <si>
    <t>Streptase®</t>
  </si>
  <si>
    <t>CSL Behring GMBH</t>
  </si>
  <si>
    <t xml:space="preserve"> 1500000 i.j.</t>
  </si>
  <si>
    <t>fibrinogen, koagulacioni faktor XIII, humani,  aprotinin, trombin, kalcijum hlorid (90 mg + 60 U + 1000 KIU + 500 i.j.+ 5,9 mg)/ml</t>
  </si>
  <si>
    <t>Beriplast®P Combi-Set 1ml</t>
  </si>
  <si>
    <t>prašak i rastvarač za lepak za tkivo</t>
  </si>
  <si>
    <t>4 po 1 ml (90 mg + 60 U + 1000 KIU + 500 i.j.+ 5,9 mg)/ml</t>
  </si>
  <si>
    <t>set</t>
  </si>
  <si>
    <t>fibrinogen, koagulacioni faktor XIII, humani,  aprotinin, trombin, kalcijum hlorid (270 mg + 180 U + 3000 KIU + 1500 i.j.+ 17,7 mg)/3 ml</t>
  </si>
  <si>
    <t>Beriplast®P Combi-Set 3ml</t>
  </si>
  <si>
    <t>4 po 3 ml (270 mg + 180 U + 3000 KIU + 1500 i.j.+ 17,7 mg)/3 ml</t>
  </si>
  <si>
    <t>0124574</t>
  </si>
  <si>
    <t>3125300</t>
  </si>
  <si>
    <t>0050150</t>
  </si>
  <si>
    <t>0050151</t>
  </si>
  <si>
    <t>0064052</t>
  </si>
  <si>
    <t>9067081</t>
  </si>
  <si>
    <t>9067082</t>
  </si>
  <si>
    <t>prašak za rastvor za injekciju/infuziju</t>
  </si>
  <si>
    <t>alanin, arginin, asparaginska kiselina, cistein, glutaminska kiselina, glicin, histidin, izoleucin, leucin, lizin, metionin, fenilalanin, prolin, serin, taurin, treonin, triptofan, tirozin, valin</t>
  </si>
  <si>
    <t>Vaminolact</t>
  </si>
  <si>
    <t>Fresenius Kabi Austria GMBH</t>
  </si>
  <si>
    <t>100 ml (6,3g/l + 4,1g/l + 4,1g/l + 1g/l + 7,1g/l + 2,1g/l + 2,1g/l + 3,1g/l + 7g/l + 5,6g/l + 1,3g/l + 2,7g/l + 5,6g/l + 3,8g/l + 300 mg/l + 3,6g/l + 1,4g/l + 500 mg/l + 3,6g/l)</t>
  </si>
  <si>
    <t>sojino ulje, фosfolipidi, glicerol 10%</t>
  </si>
  <si>
    <t>Lipovenoes 10% PLR</t>
  </si>
  <si>
    <t xml:space="preserve">500 ml 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</si>
  <si>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</si>
  <si>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Kabiven</t>
  </si>
  <si>
    <t>1540 ml (1400 kcal)</t>
  </si>
  <si>
    <t>alanil glutamin 100 ml</t>
  </si>
  <si>
    <t>Dipeptiven</t>
  </si>
  <si>
    <t>100 ml (20 g/100 ml)</t>
  </si>
  <si>
    <t>tiamin, riboflavin, nikotinamid, piridoksin, pantotenska kiselina, askorbinska kiselina, biotin, folna kiselina, cijanokobalamin, 10 ml</t>
  </si>
  <si>
    <t>Soluvit N</t>
  </si>
  <si>
    <t>prašak za rastvor za infuziju</t>
  </si>
  <si>
    <t>10 ml         (2,5mg+3,6mg+40mg+4mg+15mg+100mg+60mcg+0,4mg+5mcg)</t>
  </si>
  <si>
    <t>toksin clostridium botulinum tip A</t>
  </si>
  <si>
    <t>Dysport</t>
  </si>
  <si>
    <t>Ipsen Biopharm Limited</t>
  </si>
  <si>
    <t>prašak za rastvor za injekciju</t>
  </si>
  <si>
    <t>500LD50jed.</t>
  </si>
  <si>
    <t>bočica</t>
  </si>
  <si>
    <t>0174041</t>
  </si>
  <si>
    <t>0171110</t>
  </si>
  <si>
    <t>0171301</t>
  </si>
  <si>
    <t>0174050</t>
  </si>
  <si>
    <t>0052720</t>
  </si>
  <si>
    <t>0082111</t>
  </si>
  <si>
    <t>Лекови са Листе Б и Листе Д Листе лекова</t>
  </si>
  <si>
    <t>БРОЈ ПОНУДА ПО ПАРТИЈИ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</si>
</sst>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8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49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5" borderId="14" xfId="57" applyNumberFormat="1" applyFont="1" applyFill="1" applyBorder="1" applyAlignment="1">
      <alignment horizontal="center" vertical="center" wrapText="1"/>
      <protection/>
    </xf>
    <xf numFmtId="4" fontId="46" fillId="35" borderId="16" xfId="57" applyNumberFormat="1" applyFont="1" applyFill="1" applyBorder="1" applyAlignment="1">
      <alignment horizontal="center" vertical="center" wrapText="1"/>
      <protection/>
    </xf>
    <xf numFmtId="4" fontId="46" fillId="35" borderId="17" xfId="57" applyNumberFormat="1" applyFont="1" applyFill="1" applyBorder="1" applyAlignment="1">
      <alignment horizontal="center" vertical="center" wrapText="1"/>
      <protection/>
    </xf>
    <xf numFmtId="0" fontId="50" fillId="0" borderId="0" xfId="57" applyFont="1" applyAlignment="1">
      <alignment vertical="center" wrapText="1"/>
      <protection/>
    </xf>
    <xf numFmtId="0" fontId="48" fillId="0" borderId="0" xfId="57" applyFont="1" applyAlignment="1">
      <alignment vertical="center" wrapText="1"/>
      <protection/>
    </xf>
    <xf numFmtId="0" fontId="47" fillId="0" borderId="10" xfId="57" applyNumberFormat="1" applyFont="1" applyFill="1" applyBorder="1" applyAlignment="1">
      <alignment horizontal="center" vertical="center" wrapText="1"/>
      <protection/>
    </xf>
    <xf numFmtId="0" fontId="48" fillId="33" borderId="18" xfId="0" applyFont="1" applyFill="1" applyBorder="1" applyAlignment="1">
      <alignment horizontal="center" vertical="center" wrapText="1"/>
    </xf>
    <xf numFmtId="49" fontId="48" fillId="33" borderId="18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8" fillId="36" borderId="10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04-1-110-16-34%20%20Prilog%201%20%20ugovora%20-%20Farmalgist%20d.o.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malogist d.o.o."/>
      <sheetName val="Obrazac K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2" max="2" width="18.7109375" style="0" customWidth="1"/>
    <col min="4" max="4" width="22.00390625" style="0" bestFit="1" customWidth="1"/>
    <col min="5" max="5" width="13.57421875" style="0" customWidth="1"/>
    <col min="6" max="6" width="14.7109375" style="0" customWidth="1"/>
    <col min="7" max="7" width="16.57421875" style="0" customWidth="1"/>
    <col min="8" max="8" width="10.28125" style="0" customWidth="1"/>
    <col min="9" max="9" width="10.7109375" style="0" customWidth="1"/>
    <col min="10" max="10" width="12.421875" style="0" hidden="1" customWidth="1"/>
    <col min="11" max="11" width="11.28125" style="0" customWidth="1"/>
    <col min="12" max="12" width="11.7109375" style="0" hidden="1" customWidth="1"/>
    <col min="13" max="13" width="13.421875" style="0" customWidth="1"/>
    <col min="14" max="14" width="13.8515625" style="0" hidden="1" customWidth="1"/>
  </cols>
  <sheetData>
    <row r="2" spans="1:22" ht="1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25"/>
      <c r="O2" s="25"/>
      <c r="P2" s="25"/>
      <c r="Q2" s="25"/>
      <c r="R2" s="25"/>
      <c r="S2" s="25"/>
      <c r="T2" s="25"/>
      <c r="U2" s="25"/>
      <c r="V2" s="25"/>
    </row>
    <row r="3" spans="1:22" s="24" customFormat="1" ht="15">
      <c r="A3" s="21"/>
      <c r="B3" s="21"/>
      <c r="C3" s="22"/>
      <c r="D3" s="21"/>
      <c r="E3" s="25" t="s">
        <v>47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3"/>
      <c r="U3" s="21"/>
      <c r="V3" s="21"/>
    </row>
    <row r="4" spans="2:22" s="1" customFormat="1" ht="15">
      <c r="B4" s="25"/>
      <c r="C4" s="25"/>
      <c r="D4" s="2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3"/>
      <c r="U4" s="21"/>
      <c r="V4" s="21"/>
    </row>
    <row r="5" spans="1:15" s="1" customFormat="1" ht="48">
      <c r="A5" s="40" t="s">
        <v>0</v>
      </c>
      <c r="B5" s="40" t="s">
        <v>1</v>
      </c>
      <c r="C5" s="41" t="s">
        <v>40</v>
      </c>
      <c r="D5" s="40" t="s">
        <v>2</v>
      </c>
      <c r="E5" s="40" t="s">
        <v>3</v>
      </c>
      <c r="F5" s="40" t="s">
        <v>4</v>
      </c>
      <c r="G5" s="40" t="s">
        <v>5</v>
      </c>
      <c r="H5" s="40" t="s">
        <v>6</v>
      </c>
      <c r="I5" s="42" t="s">
        <v>7</v>
      </c>
      <c r="J5" s="42" t="s">
        <v>38</v>
      </c>
      <c r="K5" s="43" t="s">
        <v>8</v>
      </c>
      <c r="L5" s="42" t="s">
        <v>39</v>
      </c>
      <c r="M5" s="42" t="s">
        <v>9</v>
      </c>
      <c r="N5" s="42" t="s">
        <v>127</v>
      </c>
      <c r="O5"/>
    </row>
    <row r="6" spans="1:14" s="1" customFormat="1" ht="24">
      <c r="A6" s="27">
        <v>12</v>
      </c>
      <c r="B6" s="27" t="s">
        <v>49</v>
      </c>
      <c r="C6" s="28" t="s">
        <v>89</v>
      </c>
      <c r="D6" s="27" t="s">
        <v>50</v>
      </c>
      <c r="E6" s="27" t="s">
        <v>51</v>
      </c>
      <c r="F6" s="27" t="s">
        <v>52</v>
      </c>
      <c r="G6" s="27" t="s">
        <v>53</v>
      </c>
      <c r="H6" s="27" t="s">
        <v>54</v>
      </c>
      <c r="I6" s="45"/>
      <c r="J6" s="44">
        <v>5437.8</v>
      </c>
      <c r="K6" s="26">
        <v>5437.8</v>
      </c>
      <c r="L6" s="44">
        <f>I6*J6</f>
        <v>0</v>
      </c>
      <c r="M6" s="46">
        <f>I6*K6</f>
        <v>0</v>
      </c>
      <c r="N6" s="45">
        <v>1</v>
      </c>
    </row>
    <row r="7" spans="1:14" s="1" customFormat="1" ht="24">
      <c r="A7" s="27">
        <v>15</v>
      </c>
      <c r="B7" s="27" t="s">
        <v>55</v>
      </c>
      <c r="C7" s="28" t="s">
        <v>90</v>
      </c>
      <c r="D7" s="27" t="s">
        <v>56</v>
      </c>
      <c r="E7" s="27" t="s">
        <v>57</v>
      </c>
      <c r="F7" s="27" t="s">
        <v>58</v>
      </c>
      <c r="G7" s="27" t="s">
        <v>59</v>
      </c>
      <c r="H7" s="27" t="s">
        <v>60</v>
      </c>
      <c r="I7" s="45"/>
      <c r="J7" s="44">
        <v>190.5</v>
      </c>
      <c r="K7" s="26">
        <v>190.5</v>
      </c>
      <c r="L7" s="44">
        <f aca="true" t="shared" si="0" ref="L7:L19">I7*J7</f>
        <v>0</v>
      </c>
      <c r="M7" s="46">
        <f aca="true" t="shared" si="1" ref="M7:M19">I7*K7</f>
        <v>0</v>
      </c>
      <c r="N7" s="45">
        <v>1</v>
      </c>
    </row>
    <row r="8" spans="1:14" s="1" customFormat="1" ht="72">
      <c r="A8" s="27">
        <v>21</v>
      </c>
      <c r="B8" s="27" t="s">
        <v>61</v>
      </c>
      <c r="C8" s="28" t="s">
        <v>91</v>
      </c>
      <c r="D8" s="27" t="s">
        <v>62</v>
      </c>
      <c r="E8" s="27" t="s">
        <v>63</v>
      </c>
      <c r="F8" s="27" t="s">
        <v>64</v>
      </c>
      <c r="G8" s="27" t="s">
        <v>65</v>
      </c>
      <c r="H8" s="27" t="s">
        <v>66</v>
      </c>
      <c r="I8" s="45"/>
      <c r="J8" s="44">
        <v>295.9</v>
      </c>
      <c r="K8" s="26">
        <v>295.9</v>
      </c>
      <c r="L8" s="44">
        <f t="shared" si="0"/>
        <v>0</v>
      </c>
      <c r="M8" s="46">
        <f t="shared" si="1"/>
        <v>0</v>
      </c>
      <c r="N8" s="45">
        <v>1</v>
      </c>
    </row>
    <row r="9" spans="1:14" s="1" customFormat="1" ht="72">
      <c r="A9" s="27">
        <v>22</v>
      </c>
      <c r="B9" s="27" t="s">
        <v>67</v>
      </c>
      <c r="C9" s="28" t="s">
        <v>92</v>
      </c>
      <c r="D9" s="27" t="s">
        <v>68</v>
      </c>
      <c r="E9" s="27" t="s">
        <v>63</v>
      </c>
      <c r="F9" s="27" t="s">
        <v>64</v>
      </c>
      <c r="G9" s="27" t="s">
        <v>69</v>
      </c>
      <c r="H9" s="27" t="s">
        <v>66</v>
      </c>
      <c r="I9" s="45"/>
      <c r="J9" s="44">
        <v>235.34</v>
      </c>
      <c r="K9" s="26">
        <v>235.34</v>
      </c>
      <c r="L9" s="44">
        <f t="shared" si="0"/>
        <v>0</v>
      </c>
      <c r="M9" s="46">
        <f t="shared" si="1"/>
        <v>0</v>
      </c>
      <c r="N9" s="45">
        <v>1</v>
      </c>
    </row>
    <row r="10" spans="1:14" s="1" customFormat="1" ht="48">
      <c r="A10" s="27">
        <v>27</v>
      </c>
      <c r="B10" s="27" t="s">
        <v>70</v>
      </c>
      <c r="C10" s="28" t="s">
        <v>71</v>
      </c>
      <c r="D10" s="27" t="s">
        <v>72</v>
      </c>
      <c r="E10" s="27" t="s">
        <v>73</v>
      </c>
      <c r="F10" s="27" t="s">
        <v>74</v>
      </c>
      <c r="G10" s="27" t="s">
        <v>75</v>
      </c>
      <c r="H10" s="27" t="s">
        <v>76</v>
      </c>
      <c r="I10" s="45"/>
      <c r="J10" s="44">
        <v>26162.4</v>
      </c>
      <c r="K10" s="26">
        <v>26162.4</v>
      </c>
      <c r="L10" s="44">
        <f t="shared" si="0"/>
        <v>0</v>
      </c>
      <c r="M10" s="46">
        <f t="shared" si="1"/>
        <v>0</v>
      </c>
      <c r="N10" s="45">
        <v>1</v>
      </c>
    </row>
    <row r="11" spans="1:14" s="1" customFormat="1" ht="36">
      <c r="A11" s="27">
        <v>40</v>
      </c>
      <c r="B11" s="27" t="s">
        <v>77</v>
      </c>
      <c r="C11" s="28" t="s">
        <v>93</v>
      </c>
      <c r="D11" s="27" t="s">
        <v>78</v>
      </c>
      <c r="E11" s="27" t="s">
        <v>79</v>
      </c>
      <c r="F11" s="27" t="s">
        <v>96</v>
      </c>
      <c r="G11" s="27" t="s">
        <v>80</v>
      </c>
      <c r="H11" s="27" t="s">
        <v>54</v>
      </c>
      <c r="I11" s="45"/>
      <c r="J11" s="44">
        <v>12779</v>
      </c>
      <c r="K11" s="26">
        <v>12779</v>
      </c>
      <c r="L11" s="44">
        <f t="shared" si="0"/>
        <v>0</v>
      </c>
      <c r="M11" s="46">
        <f t="shared" si="1"/>
        <v>0</v>
      </c>
      <c r="N11" s="45">
        <v>1</v>
      </c>
    </row>
    <row r="12" spans="1:14" s="1" customFormat="1" ht="84">
      <c r="A12" s="27">
        <v>50</v>
      </c>
      <c r="B12" s="27" t="s">
        <v>81</v>
      </c>
      <c r="C12" s="28" t="s">
        <v>94</v>
      </c>
      <c r="D12" s="27" t="s">
        <v>82</v>
      </c>
      <c r="E12" s="27" t="s">
        <v>79</v>
      </c>
      <c r="F12" s="27" t="s">
        <v>83</v>
      </c>
      <c r="G12" s="27" t="s">
        <v>84</v>
      </c>
      <c r="H12" s="27" t="s">
        <v>85</v>
      </c>
      <c r="I12" s="45"/>
      <c r="J12" s="44">
        <v>11337.4</v>
      </c>
      <c r="K12" s="26">
        <v>11337.4</v>
      </c>
      <c r="L12" s="44">
        <f t="shared" si="0"/>
        <v>0</v>
      </c>
      <c r="M12" s="46">
        <f t="shared" si="1"/>
        <v>0</v>
      </c>
      <c r="N12" s="45">
        <v>1</v>
      </c>
    </row>
    <row r="13" spans="1:14" s="1" customFormat="1" ht="96">
      <c r="A13" s="27">
        <v>51</v>
      </c>
      <c r="B13" s="27" t="s">
        <v>86</v>
      </c>
      <c r="C13" s="28" t="s">
        <v>95</v>
      </c>
      <c r="D13" s="27" t="s">
        <v>87</v>
      </c>
      <c r="E13" s="27" t="s">
        <v>79</v>
      </c>
      <c r="F13" s="27" t="s">
        <v>83</v>
      </c>
      <c r="G13" s="27" t="s">
        <v>88</v>
      </c>
      <c r="H13" s="27" t="s">
        <v>85</v>
      </c>
      <c r="I13" s="45"/>
      <c r="J13" s="44">
        <v>33256.7</v>
      </c>
      <c r="K13" s="26">
        <v>33256.7</v>
      </c>
      <c r="L13" s="44">
        <f t="shared" si="0"/>
        <v>0</v>
      </c>
      <c r="M13" s="46">
        <f t="shared" si="1"/>
        <v>0</v>
      </c>
      <c r="N13" s="45">
        <v>1</v>
      </c>
    </row>
    <row r="14" spans="1:14" s="1" customFormat="1" ht="120">
      <c r="A14" s="27">
        <v>65</v>
      </c>
      <c r="B14" s="27" t="s">
        <v>97</v>
      </c>
      <c r="C14" s="28" t="s">
        <v>120</v>
      </c>
      <c r="D14" s="27" t="s">
        <v>98</v>
      </c>
      <c r="E14" s="27" t="s">
        <v>99</v>
      </c>
      <c r="F14" s="27" t="s">
        <v>11</v>
      </c>
      <c r="G14" s="27" t="s">
        <v>100</v>
      </c>
      <c r="H14" s="27" t="s">
        <v>12</v>
      </c>
      <c r="I14" s="45"/>
      <c r="J14" s="44">
        <v>1162.66</v>
      </c>
      <c r="K14" s="26">
        <v>1162.66</v>
      </c>
      <c r="L14" s="44">
        <f t="shared" si="0"/>
        <v>0</v>
      </c>
      <c r="M14" s="46">
        <f t="shared" si="1"/>
        <v>0</v>
      </c>
      <c r="N14" s="45">
        <v>1</v>
      </c>
    </row>
    <row r="15" spans="1:14" s="1" customFormat="1" ht="36">
      <c r="A15" s="27">
        <v>69</v>
      </c>
      <c r="B15" s="27" t="s">
        <v>101</v>
      </c>
      <c r="C15" s="28" t="s">
        <v>121</v>
      </c>
      <c r="D15" s="27" t="s">
        <v>102</v>
      </c>
      <c r="E15" s="27" t="s">
        <v>99</v>
      </c>
      <c r="F15" s="27" t="s">
        <v>44</v>
      </c>
      <c r="G15" s="27" t="s">
        <v>103</v>
      </c>
      <c r="H15" s="27" t="s">
        <v>12</v>
      </c>
      <c r="I15" s="45"/>
      <c r="J15" s="44">
        <v>782.46</v>
      </c>
      <c r="K15" s="26">
        <v>782.46</v>
      </c>
      <c r="L15" s="44">
        <f t="shared" si="0"/>
        <v>0</v>
      </c>
      <c r="M15" s="46">
        <f t="shared" si="1"/>
        <v>0</v>
      </c>
      <c r="N15" s="45">
        <v>1</v>
      </c>
    </row>
    <row r="16" spans="1:14" s="1" customFormat="1" ht="180">
      <c r="A16" s="27">
        <v>88</v>
      </c>
      <c r="B16" s="27" t="s">
        <v>104</v>
      </c>
      <c r="C16" s="28" t="s">
        <v>122</v>
      </c>
      <c r="D16" s="27" t="s">
        <v>105</v>
      </c>
      <c r="E16" s="27" t="s">
        <v>63</v>
      </c>
      <c r="F16" s="27" t="s">
        <v>44</v>
      </c>
      <c r="G16" s="27" t="s">
        <v>106</v>
      </c>
      <c r="H16" s="27" t="s">
        <v>45</v>
      </c>
      <c r="I16" s="45"/>
      <c r="J16" s="44">
        <v>1.88</v>
      </c>
      <c r="K16" s="26">
        <v>1.87</v>
      </c>
      <c r="L16" s="44">
        <f t="shared" si="0"/>
        <v>0</v>
      </c>
      <c r="M16" s="46">
        <f t="shared" si="1"/>
        <v>0</v>
      </c>
      <c r="N16" s="45">
        <v>1</v>
      </c>
    </row>
    <row r="17" spans="1:14" s="1" customFormat="1" ht="24">
      <c r="A17" s="27">
        <v>144</v>
      </c>
      <c r="B17" s="27" t="s">
        <v>107</v>
      </c>
      <c r="C17" s="28" t="s">
        <v>123</v>
      </c>
      <c r="D17" s="27" t="s">
        <v>108</v>
      </c>
      <c r="E17" s="27" t="s">
        <v>99</v>
      </c>
      <c r="F17" s="27" t="s">
        <v>46</v>
      </c>
      <c r="G17" s="27" t="s">
        <v>109</v>
      </c>
      <c r="H17" s="27" t="s">
        <v>13</v>
      </c>
      <c r="I17" s="45"/>
      <c r="J17" s="44">
        <v>3649.5699999999997</v>
      </c>
      <c r="K17" s="26">
        <v>3649.57</v>
      </c>
      <c r="L17" s="44">
        <f t="shared" si="0"/>
        <v>0</v>
      </c>
      <c r="M17" s="46">
        <f t="shared" si="1"/>
        <v>0</v>
      </c>
      <c r="N17" s="45">
        <v>1</v>
      </c>
    </row>
    <row r="18" spans="1:14" s="1" customFormat="1" ht="96">
      <c r="A18" s="27">
        <v>145</v>
      </c>
      <c r="B18" s="27" t="s">
        <v>110</v>
      </c>
      <c r="C18" s="28" t="s">
        <v>124</v>
      </c>
      <c r="D18" s="27" t="s">
        <v>111</v>
      </c>
      <c r="E18" s="27" t="s">
        <v>63</v>
      </c>
      <c r="F18" s="27" t="s">
        <v>112</v>
      </c>
      <c r="G18" s="27" t="s">
        <v>113</v>
      </c>
      <c r="H18" s="27" t="s">
        <v>54</v>
      </c>
      <c r="I18" s="45"/>
      <c r="J18" s="44">
        <v>357.15</v>
      </c>
      <c r="K18" s="26">
        <v>357.15</v>
      </c>
      <c r="L18" s="44">
        <f t="shared" si="0"/>
        <v>0</v>
      </c>
      <c r="M18" s="46">
        <f t="shared" si="1"/>
        <v>0</v>
      </c>
      <c r="N18" s="45">
        <v>1</v>
      </c>
    </row>
    <row r="19" spans="1:14" s="1" customFormat="1" ht="36">
      <c r="A19" s="27">
        <v>308</v>
      </c>
      <c r="B19" s="27" t="s">
        <v>114</v>
      </c>
      <c r="C19" s="28" t="s">
        <v>125</v>
      </c>
      <c r="D19" s="27" t="s">
        <v>115</v>
      </c>
      <c r="E19" s="27" t="s">
        <v>116</v>
      </c>
      <c r="F19" s="27" t="s">
        <v>117</v>
      </c>
      <c r="G19" s="27" t="s">
        <v>118</v>
      </c>
      <c r="H19" s="27" t="s">
        <v>119</v>
      </c>
      <c r="I19" s="45"/>
      <c r="J19" s="44">
        <v>29154.3</v>
      </c>
      <c r="K19" s="26">
        <v>29154.3</v>
      </c>
      <c r="L19" s="44">
        <f t="shared" si="0"/>
        <v>0</v>
      </c>
      <c r="M19" s="46">
        <f t="shared" si="1"/>
        <v>0</v>
      </c>
      <c r="N19" s="45">
        <v>1</v>
      </c>
    </row>
    <row r="20" spans="1:14" s="1" customFormat="1" ht="15.75" customHeight="1">
      <c r="A20" s="31" t="s">
        <v>41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29"/>
      <c r="M20" s="29">
        <f>SUM(M6:M19)</f>
        <v>0</v>
      </c>
      <c r="N20" s="2">
        <v>0.1</v>
      </c>
    </row>
    <row r="21" spans="1:14" ht="15.75" customHeight="1">
      <c r="A21" s="32" t="s">
        <v>10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0"/>
      <c r="M21" s="30">
        <f>M20*N20</f>
        <v>0</v>
      </c>
      <c r="N21" s="3"/>
    </row>
    <row r="22" spans="1:14" ht="15.75" customHeight="1">
      <c r="A22" s="32" t="s">
        <v>42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0"/>
      <c r="M22" s="30">
        <f>M20+M21</f>
        <v>0</v>
      </c>
      <c r="N22" s="3"/>
    </row>
  </sheetData>
  <sheetProtection/>
  <mergeCells count="4">
    <mergeCell ref="A20:K20"/>
    <mergeCell ref="A22:K22"/>
    <mergeCell ref="A21:K21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B38" sqref="B38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14</v>
      </c>
      <c r="C2" s="4"/>
      <c r="D2" s="4"/>
      <c r="E2" s="5" t="s">
        <v>48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15</v>
      </c>
      <c r="C5" s="8" t="s">
        <v>43</v>
      </c>
      <c r="D5" s="6"/>
      <c r="E5" s="9" t="s">
        <v>16</v>
      </c>
      <c r="F5" s="10" t="s">
        <v>17</v>
      </c>
      <c r="G5" s="11" t="s">
        <v>18</v>
      </c>
    </row>
    <row r="6" spans="2:7" ht="15.75" thickBot="1">
      <c r="B6" s="37"/>
      <c r="C6" s="38"/>
      <c r="D6" s="6"/>
      <c r="E6" s="13">
        <f>SUM(' Pharmaswiss d.o.o'!L6:L19)</f>
        <v>0</v>
      </c>
      <c r="F6" s="13">
        <f>SUM(' Pharmaswiss d.o.o'!M6:M19)</f>
        <v>0</v>
      </c>
      <c r="G6" s="14">
        <f>F6*1.1</f>
        <v>0</v>
      </c>
    </row>
    <row r="7" spans="2:7" ht="24.75" thickBot="1">
      <c r="B7" s="7" t="s">
        <v>19</v>
      </c>
      <c r="C7" s="15" t="s">
        <v>20</v>
      </c>
      <c r="D7" s="6"/>
      <c r="E7" s="34" t="s">
        <v>21</v>
      </c>
      <c r="F7" s="35"/>
      <c r="G7" s="36"/>
    </row>
    <row r="8" spans="2:7" ht="15.75" thickBot="1">
      <c r="B8" s="37"/>
      <c r="C8" s="38"/>
      <c r="D8" s="6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7" t="s">
        <v>22</v>
      </c>
      <c r="C9" s="15" t="s">
        <v>23</v>
      </c>
      <c r="D9" s="6"/>
      <c r="E9" s="12"/>
      <c r="F9" s="12"/>
      <c r="G9" s="18"/>
    </row>
    <row r="10" spans="2:7" ht="15">
      <c r="B10" s="37"/>
      <c r="C10" s="38"/>
      <c r="D10" s="6"/>
      <c r="E10" s="12"/>
      <c r="F10" s="12"/>
      <c r="G10" s="18"/>
    </row>
    <row r="11" spans="2:7" ht="15">
      <c r="B11" s="7" t="s">
        <v>24</v>
      </c>
      <c r="C11" s="15" t="s">
        <v>25</v>
      </c>
      <c r="D11" s="6"/>
      <c r="E11" s="12"/>
      <c r="F11" s="12"/>
      <c r="G11" s="18"/>
    </row>
    <row r="12" spans="2:7" ht="15">
      <c r="B12" s="37"/>
      <c r="C12" s="38"/>
      <c r="D12" s="6"/>
      <c r="E12" s="6"/>
      <c r="F12" s="6"/>
      <c r="G12" s="18"/>
    </row>
    <row r="13" spans="2:7" ht="15.75">
      <c r="B13" s="7" t="s">
        <v>26</v>
      </c>
      <c r="C13" s="15" t="s">
        <v>27</v>
      </c>
      <c r="D13" s="6"/>
      <c r="E13" s="19" t="s">
        <v>28</v>
      </c>
      <c r="F13" s="20">
        <f>SUBTOTAL(101,' Pharmaswiss d.o.o'!N6:N19)</f>
        <v>1</v>
      </c>
      <c r="G13" s="18"/>
    </row>
    <row r="14" spans="2:7" ht="15">
      <c r="B14" s="37"/>
      <c r="C14" s="38"/>
      <c r="D14" s="6"/>
      <c r="E14" s="12"/>
      <c r="F14" s="12"/>
      <c r="G14" s="18"/>
    </row>
    <row r="15" spans="2:7" ht="25.5">
      <c r="B15" s="7" t="s">
        <v>29</v>
      </c>
      <c r="C15" s="8" t="s">
        <v>30</v>
      </c>
      <c r="D15" s="6"/>
      <c r="E15" s="19" t="s">
        <v>31</v>
      </c>
      <c r="F15" s="15" t="s">
        <v>32</v>
      </c>
      <c r="G15" s="6"/>
    </row>
    <row r="16" spans="2:7" ht="15">
      <c r="B16" s="37"/>
      <c r="C16" s="38"/>
      <c r="D16" s="6"/>
      <c r="E16" s="6"/>
      <c r="F16" s="6"/>
      <c r="G16" s="6"/>
    </row>
    <row r="17" spans="2:7" ht="25.5">
      <c r="B17" s="7" t="s">
        <v>33</v>
      </c>
      <c r="C17" s="8" t="s">
        <v>126</v>
      </c>
      <c r="D17" s="6"/>
      <c r="E17" s="6"/>
      <c r="F17" s="6"/>
      <c r="G17" s="6"/>
    </row>
    <row r="18" spans="2:7" ht="15">
      <c r="B18" s="37"/>
      <c r="C18" s="38"/>
      <c r="D18" s="6"/>
      <c r="E18" s="6"/>
      <c r="F18" s="6"/>
      <c r="G18" s="6"/>
    </row>
    <row r="19" spans="2:3" ht="15">
      <c r="B19" s="7" t="s">
        <v>34</v>
      </c>
      <c r="C19" s="8" t="s">
        <v>35</v>
      </c>
    </row>
    <row r="20" spans="2:3" ht="15">
      <c r="B20" s="37"/>
      <c r="C20" s="38"/>
    </row>
    <row r="21" spans="2:3" ht="15">
      <c r="B21" s="7" t="s">
        <v>36</v>
      </c>
      <c r="C21" s="39">
        <v>33600000</v>
      </c>
    </row>
    <row r="35" ht="15">
      <c r="B35" s="2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2016-01-18T13:05:58Z</cp:lastPrinted>
  <dcterms:created xsi:type="dcterms:W3CDTF">2016-01-05T12:06:43Z</dcterms:created>
  <dcterms:modified xsi:type="dcterms:W3CDTF">2016-09-02T08:05:44Z</dcterms:modified>
  <cp:category/>
  <cp:version/>
  <cp:contentType/>
  <cp:contentStatus/>
</cp:coreProperties>
</file>